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545" windowHeight="4980" tabRatio="724" activeTab="0"/>
  </bookViews>
  <sheets>
    <sheet name="عنوان " sheetId="1" r:id="rId1"/>
    <sheet name="فهرست " sheetId="2" r:id="rId2"/>
    <sheet name="اطلاعات اوليه " sheetId="3" r:id="rId3"/>
    <sheet name="بودجه فروش" sheetId="4" r:id="rId4"/>
    <sheet name="بودجه تولید" sheetId="5" r:id="rId5"/>
    <sheet name="بودجه مصرف وخرید مواد" sheetId="6" r:id="rId6"/>
    <sheet name="بودجه دستمزد" sheetId="7" r:id="rId7"/>
    <sheet name="بودجه هزینه سربار" sheetId="8" r:id="rId8"/>
    <sheet name="بودجه موجودیها" sheetId="9" r:id="rId9"/>
    <sheet name="بودجه قیمت تمام شده " sheetId="10" r:id="rId10"/>
    <sheet name="بودجه هزینه ها" sheetId="11" r:id="rId11"/>
    <sheet name="بودجه سودوزیان" sheetId="12" r:id="rId12"/>
    <sheet name="بودجه نقدی" sheetId="13" r:id="rId13"/>
    <sheet name="بودجه سود انباشته " sheetId="14" r:id="rId14"/>
    <sheet name="بودجه ترازنامه " sheetId="15" r:id="rId15"/>
  </sheets>
  <definedNames/>
  <calcPr fullCalcOnLoad="1"/>
</workbook>
</file>

<file path=xl/sharedStrings.xml><?xml version="1.0" encoding="utf-8"?>
<sst xmlns="http://schemas.openxmlformats.org/spreadsheetml/2006/main" count="280" uniqueCount="224">
  <si>
    <t>بتا</t>
  </si>
  <si>
    <t>آلفا</t>
  </si>
  <si>
    <t>شرح</t>
  </si>
  <si>
    <t xml:space="preserve">توليد </t>
  </si>
  <si>
    <t>ماده111</t>
  </si>
  <si>
    <t>||||||||||||||||||||||||||||||||||||</t>
  </si>
  <si>
    <t>ماده112</t>
  </si>
  <si>
    <t xml:space="preserve">تعداد فروش مورد انتظار </t>
  </si>
  <si>
    <t>ساعت كار مستقيم</t>
  </si>
  <si>
    <t xml:space="preserve">قيمت فروش هر واحد </t>
  </si>
  <si>
    <t xml:space="preserve">موجودي لازم پايان دوره </t>
  </si>
  <si>
    <t>موادمستقيم</t>
  </si>
  <si>
    <t xml:space="preserve">موجودي اول دوره </t>
  </si>
  <si>
    <t xml:space="preserve">آلفا </t>
  </si>
  <si>
    <t>||||||||||||||||||||||||||||||||</t>
  </si>
  <si>
    <t xml:space="preserve">ارزش موجودي اول دوره </t>
  </si>
  <si>
    <t xml:space="preserve">موجودي پايان دوره </t>
  </si>
  <si>
    <t>هزينه ها:</t>
  </si>
  <si>
    <t xml:space="preserve">ساير هزينه هاي غيرتوليدي </t>
  </si>
  <si>
    <t>هزينه سربار متغيير</t>
  </si>
  <si>
    <t>ثابت</t>
  </si>
  <si>
    <t>متغيير</t>
  </si>
  <si>
    <t>هزينه سربار ثابت</t>
  </si>
  <si>
    <t xml:space="preserve">هزينه تحقيق وتوسعه </t>
  </si>
  <si>
    <t>جمع</t>
  </si>
  <si>
    <t>هزينه بازار يابي</t>
  </si>
  <si>
    <t>هزينه توزيع وفروش</t>
  </si>
  <si>
    <t xml:space="preserve">ترازنامه بتاريخ83/12/29 </t>
  </si>
  <si>
    <t xml:space="preserve">هزينه خدمات مشتريان </t>
  </si>
  <si>
    <t xml:space="preserve">بدهي و حقوق صاحبان سهام </t>
  </si>
  <si>
    <t>دارائيهاي جاري :</t>
  </si>
  <si>
    <t xml:space="preserve">هزينه اداري </t>
  </si>
  <si>
    <t xml:space="preserve">حسابهاي پرداختني </t>
  </si>
  <si>
    <t xml:space="preserve">نقد </t>
  </si>
  <si>
    <t xml:space="preserve">ماليات پرداختني </t>
  </si>
  <si>
    <t xml:space="preserve">حسابهاي دريافتني </t>
  </si>
  <si>
    <t xml:space="preserve">جمع بدهي ها </t>
  </si>
  <si>
    <t xml:space="preserve">مواد مستقيم </t>
  </si>
  <si>
    <t>نرخ دستمزدهر ساعت</t>
  </si>
  <si>
    <t>سرمايه :</t>
  </si>
  <si>
    <t xml:space="preserve">كالاي ساخته </t>
  </si>
  <si>
    <t xml:space="preserve">ماده الفا </t>
  </si>
  <si>
    <t xml:space="preserve">سها م عادي 25000سهم </t>
  </si>
  <si>
    <t xml:space="preserve">جمع دارائيهاي جاري </t>
  </si>
  <si>
    <t>ماده بتا</t>
  </si>
  <si>
    <t xml:space="preserve">سود عا دي </t>
  </si>
  <si>
    <t>اموالف ماشين آلات و تجهيزات :</t>
  </si>
  <si>
    <t>جمع سرمايه</t>
  </si>
  <si>
    <t xml:space="preserve">زمين </t>
  </si>
  <si>
    <t>ساختمان و تجهيزات</t>
  </si>
  <si>
    <t xml:space="preserve">استهلاك انباشته </t>
  </si>
  <si>
    <t xml:space="preserve">جمع دارائيهاي غير جاري </t>
  </si>
  <si>
    <t xml:space="preserve">جمع بدهي و سرمايه </t>
  </si>
  <si>
    <t>جمع كل دارائيها</t>
  </si>
  <si>
    <t xml:space="preserve">اطلاعات مربوط به بودجه نقدي </t>
  </si>
  <si>
    <t xml:space="preserve">3ماه چهارم </t>
  </si>
  <si>
    <t xml:space="preserve">3ماه سوم </t>
  </si>
  <si>
    <t xml:space="preserve">3ماه دوم </t>
  </si>
  <si>
    <t xml:space="preserve">3ماه اول </t>
  </si>
  <si>
    <t xml:space="preserve">شرح </t>
  </si>
  <si>
    <t xml:space="preserve">مانه مطلوب </t>
  </si>
  <si>
    <t xml:space="preserve">وجه نقد جمع آوري شده از مشتريان بابت فروش </t>
  </si>
  <si>
    <t>نرخ استقراض</t>
  </si>
  <si>
    <t>توزيع وجه نقد:</t>
  </si>
  <si>
    <t xml:space="preserve">موا د مستقيم </t>
  </si>
  <si>
    <t>پرد ا ختي بابت حقوق</t>
  </si>
  <si>
    <t xml:space="preserve">مايات پرداخت شده </t>
  </si>
  <si>
    <t xml:space="preserve">پرد ا ختي بابت ساير هزينه ها </t>
  </si>
  <si>
    <t xml:space="preserve">پرداختي بابت خريد ماشين الات </t>
  </si>
  <si>
    <t xml:space="preserve">بودجه فروش(1)   </t>
  </si>
  <si>
    <t>مبلغ</t>
  </si>
  <si>
    <t xml:space="preserve">نرخ واحد </t>
  </si>
  <si>
    <t>تعداد</t>
  </si>
  <si>
    <t xml:space="preserve">محصول </t>
  </si>
  <si>
    <t>جمع کل</t>
  </si>
  <si>
    <t>بودجه تولید (2)</t>
  </si>
  <si>
    <t>فروش</t>
  </si>
  <si>
    <t>موجودی بایان دوره</t>
  </si>
  <si>
    <t>تعداد لازم</t>
  </si>
  <si>
    <t>موجودی اول دوره</t>
  </si>
  <si>
    <t>میزان تولید</t>
  </si>
  <si>
    <t>بودجه مصرف وخرید مواد(3)</t>
  </si>
  <si>
    <t>بودجه مقدار وریال مصرف مواد(3.1)</t>
  </si>
  <si>
    <t xml:space="preserve">جمع کل  </t>
  </si>
  <si>
    <t>مواد مصرف در تولید:</t>
  </si>
  <si>
    <t>محصول آلفا</t>
  </si>
  <si>
    <t xml:space="preserve">محصول بتا </t>
  </si>
  <si>
    <t>مواد مصرفی</t>
  </si>
  <si>
    <t xml:space="preserve">مواد مصرفی ازمحل اول دوره </t>
  </si>
  <si>
    <t>مواد مصرفی از خریدطی دوره</t>
  </si>
  <si>
    <t>نرخ هر کیلو</t>
  </si>
  <si>
    <t>مواد مصرفي از طي دوره</t>
  </si>
  <si>
    <t>بودجه خرید مواد(3.2)</t>
  </si>
  <si>
    <t>مصرف در تولید</t>
  </si>
  <si>
    <t>موجودی لازم برای پایان دوره</t>
  </si>
  <si>
    <t xml:space="preserve">مواد لازم </t>
  </si>
  <si>
    <t>موجودی  اول دوره</t>
  </si>
  <si>
    <t>مقدار خرید</t>
  </si>
  <si>
    <t>بودجه دستمزد(4)</t>
  </si>
  <si>
    <t>نرخ هر ساعت</t>
  </si>
  <si>
    <t xml:space="preserve">کل زمان </t>
  </si>
  <si>
    <t xml:space="preserve">زمان لازم </t>
  </si>
  <si>
    <t>تولید</t>
  </si>
  <si>
    <t>جمع كل</t>
  </si>
  <si>
    <t>بودجه هزینه سرباردر سطح 30000ساعت کار مستقیم(5)</t>
  </si>
  <si>
    <t>هزینه ثابت:</t>
  </si>
  <si>
    <t>هزینه متغیر:</t>
  </si>
  <si>
    <t>استهلاک</t>
  </si>
  <si>
    <t xml:space="preserve">ملزومات </t>
  </si>
  <si>
    <t>مالیات اموال</t>
  </si>
  <si>
    <t>دستمزد مستقیم وغیر مستقیم</t>
  </si>
  <si>
    <t>سرپرستی</t>
  </si>
  <si>
    <t>هزینهای جانبی دستمزد</t>
  </si>
  <si>
    <t>برق</t>
  </si>
  <si>
    <t>تعمیر ونگهداری</t>
  </si>
  <si>
    <t>تهمیرونگهداری</t>
  </si>
  <si>
    <t>بودجه موجودیهای پایان دوره (6)</t>
  </si>
  <si>
    <t>بودجه قیمت تمام شده هر واحد کالای ساخته شده(6.1)</t>
  </si>
  <si>
    <t xml:space="preserve">نرخ </t>
  </si>
  <si>
    <t xml:space="preserve">مقدار </t>
  </si>
  <si>
    <t>مواد111</t>
  </si>
  <si>
    <t>مواد112</t>
  </si>
  <si>
    <t xml:space="preserve">دستمزد </t>
  </si>
  <si>
    <t>دستمزد</t>
  </si>
  <si>
    <t>سربار</t>
  </si>
  <si>
    <t>بهای کالای ساخته شده</t>
  </si>
  <si>
    <t>بودجه موجودیها(6.2)</t>
  </si>
  <si>
    <t xml:space="preserve">مبلغ </t>
  </si>
  <si>
    <t>مواد اولیه111</t>
  </si>
  <si>
    <t xml:space="preserve">مواداولیه112 </t>
  </si>
  <si>
    <t>محصول بتا</t>
  </si>
  <si>
    <t xml:space="preserve">جمع </t>
  </si>
  <si>
    <t>بودجه قیمت تمام شده کالای فروش رفته (7)</t>
  </si>
  <si>
    <t xml:space="preserve">موجودی کالای ساخته شده اول دوره </t>
  </si>
  <si>
    <t>مواد مستقیم مصرف شده(3.1)</t>
  </si>
  <si>
    <t>دستمزد مستقیم(4)</t>
  </si>
  <si>
    <t>سربار تولید(5)</t>
  </si>
  <si>
    <t>قیمت کالای ساخته  شده</t>
  </si>
  <si>
    <t>قیمت کالای آماده برای فروش</t>
  </si>
  <si>
    <t>موجودی کالای ساخته شده پایان دوره (6.2)</t>
  </si>
  <si>
    <t xml:space="preserve">قیمت تمام شده کالای فروش رفته </t>
  </si>
  <si>
    <t>بودجه هزینه ها (8)</t>
  </si>
  <si>
    <t>هزینه های ثابت:</t>
  </si>
  <si>
    <t xml:space="preserve">هزینه های متغیر: </t>
  </si>
  <si>
    <t xml:space="preserve">تحقیق وتوسعه </t>
  </si>
  <si>
    <t>بازاریابی</t>
  </si>
  <si>
    <t>توزیع وفروش</t>
  </si>
  <si>
    <t xml:space="preserve">خدمات مشتری </t>
  </si>
  <si>
    <t xml:space="preserve">اداری </t>
  </si>
  <si>
    <t>بودجه سود وزیان (  9)</t>
  </si>
  <si>
    <t>شرح :</t>
  </si>
  <si>
    <t>فروش (بودجه 1)</t>
  </si>
  <si>
    <t>قیمت تمام شده کالای فروش رفته (بودجه 7)</t>
  </si>
  <si>
    <t xml:space="preserve">سود ناخالص عملیات </t>
  </si>
  <si>
    <t>هزینه های عملیاتی:</t>
  </si>
  <si>
    <t>هزینه طراحی وتحقیق وتوسعه (بودجه 8)</t>
  </si>
  <si>
    <t>هزینه بازاریابی (بودجه 8)</t>
  </si>
  <si>
    <t>هزینه توزیع وفروش (بودجه 8)</t>
  </si>
  <si>
    <t>هزینه خدمات مشتریان  (بودجه8)</t>
  </si>
  <si>
    <t>هزینه اداری (بودجه 8)</t>
  </si>
  <si>
    <t>جمع هزینه های عملیات:</t>
  </si>
  <si>
    <t xml:space="preserve">سود قبل از مالیات </t>
  </si>
  <si>
    <t>کسر می شود مالیات</t>
  </si>
  <si>
    <t>سود خالص</t>
  </si>
  <si>
    <t>بودجه نقدی (10)</t>
  </si>
  <si>
    <t>3ماه چهارم</t>
  </si>
  <si>
    <t xml:space="preserve">مانده اول دوره </t>
  </si>
  <si>
    <t xml:space="preserve">در یافتی از مشتریان </t>
  </si>
  <si>
    <t xml:space="preserve">جمع قابل مصرف </t>
  </si>
  <si>
    <t xml:space="preserve">پرداخت به فروشندگان مواد </t>
  </si>
  <si>
    <t xml:space="preserve">پرداخت به کارکنان </t>
  </si>
  <si>
    <t xml:space="preserve">پرداخت بابت مالیات </t>
  </si>
  <si>
    <t xml:space="preserve">پرداخت بابت سایرهزینها  </t>
  </si>
  <si>
    <t>پرداخت بابت خرید ماشینالات</t>
  </si>
  <si>
    <t>جمع پرداختها</t>
  </si>
  <si>
    <t>مانده لازم</t>
  </si>
  <si>
    <t>کل موجودی لازم</t>
  </si>
  <si>
    <t>مازاد(کسری)لازم</t>
  </si>
  <si>
    <t>استقراض</t>
  </si>
  <si>
    <t>بازپرداخت</t>
  </si>
  <si>
    <t>بهره پرداختی</t>
  </si>
  <si>
    <t>جمع تامین مالی</t>
  </si>
  <si>
    <t>مانده وجه نقد پایان دوره</t>
  </si>
  <si>
    <t xml:space="preserve">بودجه سود انباشته </t>
  </si>
  <si>
    <t xml:space="preserve">مانده اوا دوره </t>
  </si>
  <si>
    <t xml:space="preserve">سود خالص </t>
  </si>
  <si>
    <t xml:space="preserve">بهره </t>
  </si>
  <si>
    <t>مانده پایان</t>
  </si>
  <si>
    <t>بودجه تراز نامه (11)</t>
  </si>
  <si>
    <t>بدهی های جاری :</t>
  </si>
  <si>
    <t>دارائهای جاری:</t>
  </si>
  <si>
    <t xml:space="preserve">بستانکاران (بودجه7) </t>
  </si>
  <si>
    <t>وجه نقد(بودجه10)</t>
  </si>
  <si>
    <t>مالیات پرداختنی(بودجه 8)</t>
  </si>
  <si>
    <t>حسابهای دریافتنی</t>
  </si>
  <si>
    <t xml:space="preserve">جمع بدهیهای جاری </t>
  </si>
  <si>
    <t>مواد اولیه (بودجه 6.2)</t>
  </si>
  <si>
    <t>حقوق صاحبان سهام:</t>
  </si>
  <si>
    <t>کالای ساخته شده (بودجه 6.2)</t>
  </si>
  <si>
    <t>سهام عادی</t>
  </si>
  <si>
    <t xml:space="preserve">سود انباشته </t>
  </si>
  <si>
    <t xml:space="preserve">جمع دارائهای جاری </t>
  </si>
  <si>
    <t>جمع حقوق صاحبان سهام:</t>
  </si>
  <si>
    <t>اموال ماشین الات وتجهیزات :</t>
  </si>
  <si>
    <t xml:space="preserve">زمین </t>
  </si>
  <si>
    <t xml:space="preserve">ساختمان وتجهیزاتن </t>
  </si>
  <si>
    <t xml:space="preserve">استهلاک انباشته </t>
  </si>
  <si>
    <t xml:space="preserve">ارزش دفتری </t>
  </si>
  <si>
    <t>جمع اموال ماشين الات و تجهيزات</t>
  </si>
  <si>
    <t>جمع بدهی وحقوق صاحبان سهام:</t>
  </si>
  <si>
    <t>جمع کل دارائیها</t>
  </si>
  <si>
    <t>عنوان</t>
  </si>
  <si>
    <t xml:space="preserve">اطلاعات اوليه </t>
  </si>
  <si>
    <t>بودجه فروش</t>
  </si>
  <si>
    <t>بودجه تولید'!</t>
  </si>
  <si>
    <t>بودجه مصرف وخرید مواد</t>
  </si>
  <si>
    <t>بودجه دستمزد'</t>
  </si>
  <si>
    <t>بودجه هزینه سربار'</t>
  </si>
  <si>
    <t>بودجه موجودیها'</t>
  </si>
  <si>
    <t>بودجه قیمت تمام شده '</t>
  </si>
  <si>
    <t>بودجه هزینه ها'</t>
  </si>
  <si>
    <t>بودجه سودوزیان</t>
  </si>
  <si>
    <t>بودجه نقدی</t>
  </si>
  <si>
    <t xml:space="preserve">بودجه ترازنامه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</si>
</sst>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_ ;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1">
    <font>
      <sz val="10"/>
      <name val="Arial"/>
      <family val="0"/>
    </font>
    <font>
      <sz val="10"/>
      <color indexed="10"/>
      <name val="Arial"/>
      <family val="0"/>
    </font>
    <font>
      <u val="single"/>
      <sz val="16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45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u val="single"/>
      <sz val="16"/>
      <color indexed="12"/>
      <name val="Arial"/>
      <family val="0"/>
    </font>
    <font>
      <b/>
      <sz val="14"/>
      <color indexed="15"/>
      <name val="Arial"/>
      <family val="2"/>
    </font>
    <font>
      <b/>
      <sz val="14"/>
      <color indexed="49"/>
      <name val="Arial"/>
      <family val="2"/>
    </font>
    <font>
      <b/>
      <sz val="14"/>
      <color indexed="21"/>
      <name val="Arial"/>
      <family val="2"/>
    </font>
    <font>
      <b/>
      <sz val="14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indent="2"/>
    </xf>
    <xf numFmtId="177" fontId="0" fillId="0" borderId="0" xfId="15" applyNumberFormat="1" applyAlignment="1">
      <alignment/>
    </xf>
    <xf numFmtId="186" fontId="0" fillId="0" borderId="1" xfId="15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0" fillId="0" borderId="0" xfId="15" applyAlignment="1">
      <alignment horizontal="center" vertical="center"/>
    </xf>
    <xf numFmtId="186" fontId="8" fillId="0" borderId="1" xfId="15" applyNumberFormat="1" applyFont="1" applyBorder="1" applyAlignment="1">
      <alignment horizontal="center" vertical="center"/>
    </xf>
    <xf numFmtId="186" fontId="5" fillId="0" borderId="1" xfId="15" applyNumberFormat="1" applyFont="1" applyBorder="1" applyAlignment="1">
      <alignment horizontal="center" vertical="center"/>
    </xf>
    <xf numFmtId="186" fontId="0" fillId="0" borderId="1" xfId="15" applyNumberFormat="1" applyFont="1" applyBorder="1" applyAlignment="1">
      <alignment horizontal="center" vertical="center"/>
    </xf>
    <xf numFmtId="186" fontId="3" fillId="0" borderId="1" xfId="15" applyNumberFormat="1" applyFont="1" applyBorder="1" applyAlignment="1">
      <alignment horizontal="center" vertical="center"/>
    </xf>
    <xf numFmtId="186" fontId="0" fillId="0" borderId="1" xfId="15" applyNumberFormat="1" applyFont="1" applyBorder="1" applyAlignment="1">
      <alignment horizontal="center" vertical="center"/>
    </xf>
    <xf numFmtId="186" fontId="5" fillId="3" borderId="1" xfId="15" applyNumberFormat="1" applyFont="1" applyFill="1" applyBorder="1" applyAlignment="1">
      <alignment horizontal="center" vertical="center"/>
    </xf>
    <xf numFmtId="186" fontId="0" fillId="0" borderId="1" xfId="15" applyNumberFormat="1" applyFill="1" applyBorder="1" applyAlignment="1">
      <alignment horizontal="center" vertical="center"/>
    </xf>
    <xf numFmtId="186" fontId="5" fillId="4" borderId="1" xfId="15" applyNumberFormat="1" applyFont="1" applyFill="1" applyBorder="1" applyAlignment="1">
      <alignment horizontal="center" vertical="center"/>
    </xf>
    <xf numFmtId="186" fontId="5" fillId="5" borderId="1" xfId="15" applyNumberFormat="1" applyFont="1" applyFill="1" applyBorder="1" applyAlignment="1">
      <alignment horizontal="center" vertical="center"/>
    </xf>
    <xf numFmtId="186" fontId="8" fillId="6" borderId="1" xfId="15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6" fillId="0" borderId="0" xfId="20" applyAlignment="1">
      <alignment/>
    </xf>
    <xf numFmtId="3" fontId="0" fillId="6" borderId="3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26" fillId="0" borderId="0" xfId="20" applyFont="1" applyAlignment="1" quotePrefix="1">
      <alignment horizontal="center" vertical="center"/>
    </xf>
    <xf numFmtId="0" fontId="26" fillId="0" borderId="0" xfId="2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6" borderId="8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3" fontId="0" fillId="6" borderId="1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6" fontId="6" fillId="0" borderId="6" xfId="15" applyNumberFormat="1" applyFont="1" applyBorder="1" applyAlignment="1">
      <alignment horizontal="center" vertical="center"/>
    </xf>
    <xf numFmtId="186" fontId="0" fillId="0" borderId="12" xfId="15" applyNumberFormat="1" applyBorder="1" applyAlignment="1">
      <alignment horizontal="center" vertical="center"/>
    </xf>
    <xf numFmtId="186" fontId="0" fillId="0" borderId="7" xfId="15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6" fontId="0" fillId="0" borderId="6" xfId="15" applyNumberFormat="1" applyBorder="1" applyAlignment="1">
      <alignment horizontal="center"/>
    </xf>
    <xf numFmtId="186" fontId="0" fillId="0" borderId="7" xfId="15" applyNumberFormat="1" applyBorder="1" applyAlignment="1">
      <alignment horizontal="center"/>
    </xf>
    <xf numFmtId="186" fontId="0" fillId="0" borderId="6" xfId="15" applyNumberFormat="1" applyBorder="1" applyAlignment="1">
      <alignment horizontal="center" vertical="center"/>
    </xf>
    <xf numFmtId="186" fontId="0" fillId="0" borderId="1" xfId="15" applyNumberForma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 readingOrder="2"/>
    </xf>
    <xf numFmtId="0" fontId="5" fillId="0" borderId="7" xfId="0" applyFont="1" applyBorder="1" applyAlignment="1">
      <alignment horizontal="center" vertical="center" shrinkToFit="1" readingOrder="2"/>
    </xf>
    <xf numFmtId="186" fontId="5" fillId="0" borderId="6" xfId="15" applyNumberFormat="1" applyFont="1" applyBorder="1" applyAlignment="1">
      <alignment horizontal="center" vertical="center"/>
    </xf>
    <xf numFmtId="186" fontId="5" fillId="0" borderId="7" xfId="15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6" fontId="8" fillId="0" borderId="1" xfId="15" applyNumberFormat="1" applyFont="1" applyBorder="1" applyAlignment="1">
      <alignment horizontal="center" vertical="center"/>
    </xf>
    <xf numFmtId="186" fontId="0" fillId="0" borderId="1" xfId="15" applyNumberFormat="1" applyFont="1" applyBorder="1" applyAlignment="1">
      <alignment horizontal="center" vertical="center"/>
    </xf>
    <xf numFmtId="186" fontId="5" fillId="0" borderId="1" xfId="15" applyNumberFormat="1" applyFont="1" applyBorder="1" applyAlignment="1">
      <alignment horizontal="center" vertical="center"/>
    </xf>
    <xf numFmtId="186" fontId="0" fillId="3" borderId="1" xfId="15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5048250" cy="0"/>
        </a:xfrm>
        <a:prstGeom prst="rect"/>
        <a:noFill/>
      </xdr:spPr>
      <xdr:txBody>
        <a:bodyPr fromWordArt="1" wrap="none">
          <a:prstTxWarp prst="textButtonPour">
            <a:avLst>
              <a:gd name="adj1" fmla="val -54144069"/>
              <a:gd name="adj2" fmla="val 28472"/>
            </a:avLst>
          </a:prstTxWarp>
        </a:bodyPr>
        <a:p>
          <a:pPr algn="dist"/>
          <a:r>
            <a:rPr sz="3600" kern="10" spc="0">
              <a:ln w="0" cmpd="sng">
                <a:solidFill>
                  <a:srgbClr val="008000"/>
                </a:solidFill>
                <a:prstDash val="lgDashDotDot"/>
                <a:headEnd type="none"/>
                <a:tailEnd type="none"/>
              </a:ln>
              <a:blipFill>
                <a:blip r:embed="rId1">
                  <a:alphaModFix amt="63000"/>
                </a:blip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بودجه جامع صنعتي 
استاد محترم جناب آقاي غزنوي  
</a:t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5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0"/>
          <a:ext cx="1828800" cy="0"/>
        </a:xfrm>
        <a:prstGeom prst="rect"/>
        <a:noFill/>
      </xdr:spPr>
      <xdr:txBody>
        <a:bodyPr fromWordArt="1" wrap="none">
          <a:prstTxWarp prst="textArchDownCurve">
            <a:avLst>
              <a:gd name="adj1" fmla="val 1241916"/>
              <a:gd name="adj2" fmla="val 50000"/>
            </a:avLst>
          </a:prstTxWarp>
        </a:bodyPr>
        <a:p>
          <a:pPr algn="justLow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Arabic Transparent"/>
              <a:cs typeface="Arabic Transparent"/>
            </a:rPr>
            <a:t>تهيه وتنظيم مجتبي قابل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</xdr:row>
      <xdr:rowOff>276225</xdr:rowOff>
    </xdr:from>
    <xdr:to>
      <xdr:col>1</xdr:col>
      <xdr:colOff>561975</xdr:colOff>
      <xdr:row>20</xdr:row>
      <xdr:rowOff>276225</xdr:rowOff>
    </xdr:to>
    <xdr:sp>
      <xdr:nvSpPr>
        <xdr:cNvPr id="1" name="Line 2"/>
        <xdr:cNvSpPr>
          <a:spLocks/>
        </xdr:cNvSpPr>
      </xdr:nvSpPr>
      <xdr:spPr>
        <a:xfrm flipH="1" flipV="1">
          <a:off x="857250" y="7896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276225</xdr:rowOff>
    </xdr:from>
    <xdr:to>
      <xdr:col>2</xdr:col>
      <xdr:colOff>552450</xdr:colOff>
      <xdr:row>20</xdr:row>
      <xdr:rowOff>276225</xdr:rowOff>
    </xdr:to>
    <xdr:sp>
      <xdr:nvSpPr>
        <xdr:cNvPr id="2" name="Line 6"/>
        <xdr:cNvSpPr>
          <a:spLocks/>
        </xdr:cNvSpPr>
      </xdr:nvSpPr>
      <xdr:spPr>
        <a:xfrm flipH="1">
          <a:off x="1609725" y="7896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20</xdr:row>
      <xdr:rowOff>266700</xdr:rowOff>
    </xdr:from>
    <xdr:to>
      <xdr:col>3</xdr:col>
      <xdr:colOff>533400</xdr:colOff>
      <xdr:row>20</xdr:row>
      <xdr:rowOff>266700</xdr:rowOff>
    </xdr:to>
    <xdr:sp>
      <xdr:nvSpPr>
        <xdr:cNvPr id="3" name="Line 7"/>
        <xdr:cNvSpPr>
          <a:spLocks/>
        </xdr:cNvSpPr>
      </xdr:nvSpPr>
      <xdr:spPr>
        <a:xfrm flipH="1">
          <a:off x="2295525" y="7886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266700</xdr:rowOff>
    </xdr:from>
    <xdr:to>
      <xdr:col>4</xdr:col>
      <xdr:colOff>552450</xdr:colOff>
      <xdr:row>20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3057525" y="7886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20</xdr:row>
      <xdr:rowOff>285750</xdr:rowOff>
    </xdr:from>
    <xdr:to>
      <xdr:col>5</xdr:col>
      <xdr:colOff>571500</xdr:colOff>
      <xdr:row>20</xdr:row>
      <xdr:rowOff>285750</xdr:rowOff>
    </xdr:to>
    <xdr:sp>
      <xdr:nvSpPr>
        <xdr:cNvPr id="5" name="Line 11"/>
        <xdr:cNvSpPr>
          <a:spLocks/>
        </xdr:cNvSpPr>
      </xdr:nvSpPr>
      <xdr:spPr>
        <a:xfrm>
          <a:off x="3771900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1"/>
  </sheetPr>
  <dimension ref="A1:A1"/>
  <sheetViews>
    <sheetView tabSelected="1" zoomScale="115" zoomScaleNormal="115" workbookViewId="0" topLeftCell="A592">
      <selection activeCell="A1" sqref="A1:IV96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31"/>
  </sheetPr>
  <dimension ref="B5:F13"/>
  <sheetViews>
    <sheetView workbookViewId="0" topLeftCell="A1">
      <selection activeCell="E3" sqref="E3"/>
    </sheetView>
  </sheetViews>
  <sheetFormatPr defaultColWidth="9.140625" defaultRowHeight="12.75"/>
  <cols>
    <col min="1" max="16384" width="10.7109375" style="0" customWidth="1"/>
  </cols>
  <sheetData>
    <row r="1" ht="30" customHeight="1"/>
    <row r="2" ht="30" customHeight="1"/>
    <row r="3" ht="30" customHeight="1"/>
    <row r="4" ht="30" customHeight="1"/>
    <row r="5" spans="2:6" ht="30" customHeight="1">
      <c r="B5" s="121" t="s">
        <v>132</v>
      </c>
      <c r="C5" s="122"/>
      <c r="D5" s="122"/>
      <c r="E5" s="122"/>
      <c r="F5" s="123"/>
    </row>
    <row r="6" spans="2:6" ht="30" customHeight="1">
      <c r="B6" s="28">
        <f>'اطلاعات اوليه '!M21</f>
        <v>64600</v>
      </c>
      <c r="C6" s="126"/>
      <c r="D6" s="127"/>
      <c r="E6" s="124" t="s">
        <v>133</v>
      </c>
      <c r="F6" s="125"/>
    </row>
    <row r="7" spans="2:6" ht="30" customHeight="1">
      <c r="B7" s="28"/>
      <c r="C7" s="119">
        <f>'بودجه مصرف وخرید مواد'!B13</f>
        <v>1028000</v>
      </c>
      <c r="D7" s="101"/>
      <c r="E7" s="88" t="s">
        <v>134</v>
      </c>
      <c r="F7" s="89"/>
    </row>
    <row r="8" spans="2:6" ht="30" customHeight="1">
      <c r="B8" s="28"/>
      <c r="C8" s="119">
        <f>'بودجه دستمزد'!B6</f>
        <v>600000</v>
      </c>
      <c r="D8" s="101"/>
      <c r="E8" s="88" t="s">
        <v>135</v>
      </c>
      <c r="F8" s="89"/>
    </row>
    <row r="9" spans="2:6" ht="30" customHeight="1">
      <c r="B9" s="28"/>
      <c r="C9" s="119">
        <f>'بودجه هزینه سربار'!B9</f>
        <v>1190000</v>
      </c>
      <c r="D9" s="101"/>
      <c r="E9" s="88" t="s">
        <v>136</v>
      </c>
      <c r="F9" s="89"/>
    </row>
    <row r="10" spans="2:6" ht="30" customHeight="1">
      <c r="B10" s="28">
        <f>C7+C8+C9</f>
        <v>2818000</v>
      </c>
      <c r="C10" s="119"/>
      <c r="D10" s="101"/>
      <c r="E10" s="88" t="s">
        <v>137</v>
      </c>
      <c r="F10" s="89"/>
    </row>
    <row r="11" spans="2:6" ht="30" customHeight="1">
      <c r="B11" s="28">
        <f>B10+B6</f>
        <v>2882600</v>
      </c>
      <c r="C11" s="119"/>
      <c r="D11" s="101"/>
      <c r="E11" s="88" t="s">
        <v>138</v>
      </c>
      <c r="F11" s="89"/>
    </row>
    <row r="12" spans="2:6" ht="30" customHeight="1">
      <c r="B12" s="28">
        <f>'بودجه موجودیها'!B22</f>
        <v>448600</v>
      </c>
      <c r="C12" s="120"/>
      <c r="D12" s="120"/>
      <c r="E12" s="96" t="s">
        <v>139</v>
      </c>
      <c r="F12" s="96"/>
    </row>
    <row r="13" spans="2:6" ht="30" customHeight="1">
      <c r="B13" s="34">
        <f>B11-B12</f>
        <v>2434000</v>
      </c>
      <c r="C13" s="117"/>
      <c r="D13" s="118"/>
      <c r="E13" s="23"/>
      <c r="F13" s="30" t="s">
        <v>140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16">
    <mergeCell ref="B5:F5"/>
    <mergeCell ref="E6:F6"/>
    <mergeCell ref="C6:D6"/>
    <mergeCell ref="E11:F11"/>
    <mergeCell ref="E7:F7"/>
    <mergeCell ref="C7:D7"/>
    <mergeCell ref="C9:D9"/>
    <mergeCell ref="C10:D10"/>
    <mergeCell ref="C11:D11"/>
    <mergeCell ref="E12:F12"/>
    <mergeCell ref="C13:D13"/>
    <mergeCell ref="E8:F8"/>
    <mergeCell ref="E9:F9"/>
    <mergeCell ref="E10:F10"/>
    <mergeCell ref="C8:D8"/>
    <mergeCell ref="C12:D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32"/>
  </sheetPr>
  <dimension ref="B3:H11"/>
  <sheetViews>
    <sheetView workbookViewId="0" topLeftCell="A1">
      <selection activeCell="A1" sqref="A1:B16384"/>
    </sheetView>
  </sheetViews>
  <sheetFormatPr defaultColWidth="9.140625" defaultRowHeight="12.75"/>
  <cols>
    <col min="1" max="49" width="10.7109375" style="0" customWidth="1"/>
  </cols>
  <sheetData>
    <row r="1" ht="30" customHeight="1"/>
    <row r="2" ht="30" customHeight="1"/>
    <row r="3" spans="2:8" ht="30" customHeight="1">
      <c r="B3" s="97" t="s">
        <v>141</v>
      </c>
      <c r="C3" s="97"/>
      <c r="D3" s="97"/>
      <c r="E3" s="97"/>
      <c r="F3" s="97"/>
      <c r="G3" s="97"/>
      <c r="H3" s="97"/>
    </row>
    <row r="4" spans="2:8" ht="30" customHeight="1">
      <c r="B4" s="24" t="s">
        <v>74</v>
      </c>
      <c r="C4" s="88" t="s">
        <v>142</v>
      </c>
      <c r="D4" s="128"/>
      <c r="E4" s="89"/>
      <c r="F4" s="88" t="s">
        <v>143</v>
      </c>
      <c r="G4" s="128"/>
      <c r="H4" s="89"/>
    </row>
    <row r="5" spans="2:8" ht="30" customHeight="1">
      <c r="B5" s="28"/>
      <c r="C5" s="38">
        <f>'اطلاعات اوليه '!B14</f>
        <v>60000</v>
      </c>
      <c r="D5" s="86" t="s">
        <v>144</v>
      </c>
      <c r="E5" s="86"/>
      <c r="F5" s="38">
        <f>'اطلاعات اوليه '!C14</f>
        <v>76000</v>
      </c>
      <c r="G5" s="86" t="s">
        <v>144</v>
      </c>
      <c r="H5" s="86"/>
    </row>
    <row r="6" spans="2:8" ht="30" customHeight="1">
      <c r="B6" s="28"/>
      <c r="C6" s="38">
        <f>'اطلاعات اوليه '!B15</f>
        <v>67000</v>
      </c>
      <c r="D6" s="86" t="s">
        <v>145</v>
      </c>
      <c r="E6" s="86"/>
      <c r="F6" s="38">
        <f>'اطلاعات اوليه '!C15</f>
        <v>133000</v>
      </c>
      <c r="G6" s="86" t="s">
        <v>145</v>
      </c>
      <c r="H6" s="86"/>
    </row>
    <row r="7" spans="2:8" ht="30" customHeight="1">
      <c r="B7" s="28"/>
      <c r="C7" s="38">
        <f>'اطلاعات اوليه '!B16</f>
        <v>33500</v>
      </c>
      <c r="D7" s="86" t="s">
        <v>146</v>
      </c>
      <c r="E7" s="86"/>
      <c r="F7" s="38">
        <f>'اطلاعات اوليه '!C16</f>
        <v>66500</v>
      </c>
      <c r="G7" s="86" t="s">
        <v>146</v>
      </c>
      <c r="H7" s="86"/>
    </row>
    <row r="8" spans="2:8" ht="30" customHeight="1">
      <c r="B8" s="28"/>
      <c r="C8" s="38">
        <f>'اطلاعات اوليه '!B17</f>
        <v>12500</v>
      </c>
      <c r="D8" s="102" t="s">
        <v>147</v>
      </c>
      <c r="E8" s="102"/>
      <c r="F8" s="38">
        <f>'اطلاعات اوليه '!C17</f>
        <v>47500</v>
      </c>
      <c r="G8" s="102" t="s">
        <v>147</v>
      </c>
      <c r="H8" s="102"/>
    </row>
    <row r="9" spans="2:8" ht="30" customHeight="1">
      <c r="B9" s="28"/>
      <c r="C9" s="38">
        <f>'اطلاعات اوليه '!B18</f>
        <v>222000</v>
      </c>
      <c r="D9" s="102" t="s">
        <v>148</v>
      </c>
      <c r="E9" s="102"/>
      <c r="F9" s="38">
        <f>'اطلاعات اوليه '!C18</f>
        <v>152000</v>
      </c>
      <c r="G9" s="102" t="s">
        <v>148</v>
      </c>
      <c r="H9" s="102"/>
    </row>
    <row r="10" spans="2:8" ht="30" customHeight="1">
      <c r="B10" s="35">
        <f>C10+F10</f>
        <v>870000</v>
      </c>
      <c r="C10" s="35">
        <f>SUM(C5:C9)</f>
        <v>395000</v>
      </c>
      <c r="D10" s="102" t="s">
        <v>131</v>
      </c>
      <c r="E10" s="102"/>
      <c r="F10" s="35">
        <f>SUM(F5:F9)</f>
        <v>475000</v>
      </c>
      <c r="G10" s="102" t="s">
        <v>131</v>
      </c>
      <c r="H10" s="102"/>
    </row>
    <row r="11" spans="2:8" ht="30" customHeight="1">
      <c r="B11" s="14"/>
      <c r="C11" s="6"/>
      <c r="D11" s="4"/>
      <c r="E11" s="4"/>
      <c r="F11" s="6"/>
      <c r="G11" s="4"/>
      <c r="H11" s="4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</sheetData>
  <mergeCells count="15">
    <mergeCell ref="B3:H3"/>
    <mergeCell ref="D6:E6"/>
    <mergeCell ref="D8:E8"/>
    <mergeCell ref="D7:E7"/>
    <mergeCell ref="G6:H6"/>
    <mergeCell ref="G7:H7"/>
    <mergeCell ref="G8:H8"/>
    <mergeCell ref="G5:H5"/>
    <mergeCell ref="D5:E5"/>
    <mergeCell ref="C4:E4"/>
    <mergeCell ref="F4:H4"/>
    <mergeCell ref="G10:H10"/>
    <mergeCell ref="D10:E10"/>
    <mergeCell ref="D9:E9"/>
    <mergeCell ref="G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33"/>
  </sheetPr>
  <dimension ref="C2:G16"/>
  <sheetViews>
    <sheetView workbookViewId="0" topLeftCell="A1">
      <selection activeCell="E6" sqref="E6:G6"/>
    </sheetView>
  </sheetViews>
  <sheetFormatPr defaultColWidth="9.140625" defaultRowHeight="12.75"/>
  <cols>
    <col min="1" max="42" width="10.7109375" style="0" customWidth="1"/>
  </cols>
  <sheetData>
    <row r="1" ht="30" customHeight="1"/>
    <row r="2" spans="3:7" ht="30" customHeight="1">
      <c r="C2" s="97" t="s">
        <v>149</v>
      </c>
      <c r="D2" s="97"/>
      <c r="E2" s="97"/>
      <c r="F2" s="97"/>
      <c r="G2" s="97"/>
    </row>
    <row r="3" spans="3:7" ht="30" customHeight="1">
      <c r="C3" s="86" t="s">
        <v>127</v>
      </c>
      <c r="D3" s="86"/>
      <c r="E3" s="86" t="s">
        <v>150</v>
      </c>
      <c r="F3" s="86"/>
      <c r="G3" s="86"/>
    </row>
    <row r="4" spans="3:7" ht="30" customHeight="1">
      <c r="C4" s="130">
        <f>'بودجه فروش'!C6</f>
        <v>3800000</v>
      </c>
      <c r="D4" s="130"/>
      <c r="E4" s="86" t="s">
        <v>151</v>
      </c>
      <c r="F4" s="86"/>
      <c r="G4" s="86"/>
    </row>
    <row r="5" spans="3:7" ht="30" customHeight="1">
      <c r="C5" s="130">
        <f>'بودجه قیمت تمام شده '!B13</f>
        <v>2434000</v>
      </c>
      <c r="D5" s="130"/>
      <c r="E5" s="86" t="s">
        <v>152</v>
      </c>
      <c r="F5" s="86"/>
      <c r="G5" s="86"/>
    </row>
    <row r="6" spans="3:7" ht="30" customHeight="1">
      <c r="C6" s="131">
        <f>C4-C5</f>
        <v>1366000</v>
      </c>
      <c r="D6" s="131"/>
      <c r="E6" s="86" t="s">
        <v>153</v>
      </c>
      <c r="F6" s="86"/>
      <c r="G6" s="86"/>
    </row>
    <row r="7" spans="3:7" ht="30" customHeight="1">
      <c r="C7" s="132"/>
      <c r="D7" s="132"/>
      <c r="E7" s="86" t="s">
        <v>154</v>
      </c>
      <c r="F7" s="86"/>
      <c r="G7" s="86"/>
    </row>
    <row r="8" spans="3:7" ht="30" customHeight="1">
      <c r="C8" s="130">
        <f>'بودجه هزینه ها'!C5+'بودجه هزینه ها'!F5</f>
        <v>136000</v>
      </c>
      <c r="D8" s="130"/>
      <c r="E8" s="86" t="s">
        <v>155</v>
      </c>
      <c r="F8" s="86"/>
      <c r="G8" s="86"/>
    </row>
    <row r="9" spans="3:7" ht="30" customHeight="1">
      <c r="C9" s="130">
        <f>'بودجه هزینه ها'!F6+'بودجه هزینه ها'!C6</f>
        <v>200000</v>
      </c>
      <c r="D9" s="130"/>
      <c r="E9" s="86" t="s">
        <v>156</v>
      </c>
      <c r="F9" s="86"/>
      <c r="G9" s="86"/>
    </row>
    <row r="10" spans="3:7" ht="30" customHeight="1">
      <c r="C10" s="130">
        <f>'بودجه هزینه ها'!C7+'بودجه هزینه ها'!F7</f>
        <v>100000</v>
      </c>
      <c r="D10" s="130"/>
      <c r="E10" s="86" t="s">
        <v>157</v>
      </c>
      <c r="F10" s="86"/>
      <c r="G10" s="86"/>
    </row>
    <row r="11" spans="3:7" ht="30" customHeight="1">
      <c r="C11" s="130">
        <f>'بودجه هزینه ها'!C8+'بودجه هزینه ها'!F8</f>
        <v>60000</v>
      </c>
      <c r="D11" s="130"/>
      <c r="E11" s="86" t="s">
        <v>158</v>
      </c>
      <c r="F11" s="86"/>
      <c r="G11" s="86"/>
    </row>
    <row r="12" spans="3:7" ht="30" customHeight="1">
      <c r="C12" s="130">
        <f>'بودجه هزینه ها'!F9+'بودجه هزینه ها'!C9</f>
        <v>374000</v>
      </c>
      <c r="D12" s="130"/>
      <c r="E12" s="86" t="s">
        <v>159</v>
      </c>
      <c r="F12" s="86"/>
      <c r="G12" s="86"/>
    </row>
    <row r="13" spans="3:7" ht="30" customHeight="1">
      <c r="C13" s="130">
        <f>SUM(C8:D12)</f>
        <v>870000</v>
      </c>
      <c r="D13" s="130"/>
      <c r="E13" s="86" t="s">
        <v>160</v>
      </c>
      <c r="F13" s="86"/>
      <c r="G13" s="86"/>
    </row>
    <row r="14" spans="3:7" ht="30" customHeight="1">
      <c r="C14" s="129">
        <f>C6-C13</f>
        <v>496000</v>
      </c>
      <c r="D14" s="129"/>
      <c r="E14" s="86" t="s">
        <v>161</v>
      </c>
      <c r="F14" s="86"/>
      <c r="G14" s="86"/>
    </row>
    <row r="15" spans="3:7" ht="30" customHeight="1">
      <c r="C15" s="120">
        <v>-187944</v>
      </c>
      <c r="D15" s="120"/>
      <c r="E15" s="86" t="s">
        <v>162</v>
      </c>
      <c r="F15" s="86"/>
      <c r="G15" s="86"/>
    </row>
    <row r="16" spans="3:7" ht="30" customHeight="1">
      <c r="C16" s="120">
        <f>C15+C14</f>
        <v>308056</v>
      </c>
      <c r="D16" s="120"/>
      <c r="E16" s="65" t="s">
        <v>163</v>
      </c>
      <c r="F16" s="65"/>
      <c r="G16" s="65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</sheetData>
  <mergeCells count="29">
    <mergeCell ref="C5:D5"/>
    <mergeCell ref="C6:D6"/>
    <mergeCell ref="C7:D7"/>
    <mergeCell ref="C2:G2"/>
    <mergeCell ref="E3:G3"/>
    <mergeCell ref="C3:D3"/>
    <mergeCell ref="E4:G4"/>
    <mergeCell ref="C4:D4"/>
    <mergeCell ref="E5:G5"/>
    <mergeCell ref="E6:G6"/>
    <mergeCell ref="E7:G7"/>
    <mergeCell ref="E8:G8"/>
    <mergeCell ref="C8:D8"/>
    <mergeCell ref="E9:G9"/>
    <mergeCell ref="E10:G10"/>
    <mergeCell ref="E11:G11"/>
    <mergeCell ref="C9:D9"/>
    <mergeCell ref="C10:D10"/>
    <mergeCell ref="C11:D11"/>
    <mergeCell ref="E12:G12"/>
    <mergeCell ref="C12:D12"/>
    <mergeCell ref="C13:D13"/>
    <mergeCell ref="E15:G15"/>
    <mergeCell ref="E16:G16"/>
    <mergeCell ref="E13:G13"/>
    <mergeCell ref="C14:D14"/>
    <mergeCell ref="E14:G14"/>
    <mergeCell ref="C15:D15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34"/>
  </sheetPr>
  <dimension ref="B3:H21"/>
  <sheetViews>
    <sheetView workbookViewId="0" topLeftCell="A10">
      <selection activeCell="F17" sqref="F17"/>
    </sheetView>
  </sheetViews>
  <sheetFormatPr defaultColWidth="9.140625" defaultRowHeight="12.75"/>
  <cols>
    <col min="1" max="12" width="10.7109375" style="0" customWidth="1"/>
  </cols>
  <sheetData>
    <row r="1" ht="30" customHeight="1"/>
    <row r="2" ht="30" customHeight="1"/>
    <row r="3" spans="2:8" ht="30" customHeight="1">
      <c r="B3" s="135" t="s">
        <v>164</v>
      </c>
      <c r="C3" s="135"/>
      <c r="D3" s="135"/>
      <c r="E3" s="135"/>
      <c r="F3" s="135"/>
      <c r="G3" s="135"/>
      <c r="H3" s="135"/>
    </row>
    <row r="4" spans="2:8" ht="30" customHeight="1">
      <c r="B4" s="31" t="s">
        <v>74</v>
      </c>
      <c r="C4" s="31" t="s">
        <v>165</v>
      </c>
      <c r="D4" s="31" t="s">
        <v>56</v>
      </c>
      <c r="E4" s="31" t="s">
        <v>57</v>
      </c>
      <c r="F4" s="32" t="s">
        <v>58</v>
      </c>
      <c r="G4" s="136" t="s">
        <v>59</v>
      </c>
      <c r="H4" s="136"/>
    </row>
    <row r="5" spans="2:8" ht="30" customHeight="1">
      <c r="B5" s="28">
        <f>F5</f>
        <v>30000</v>
      </c>
      <c r="C5" s="28">
        <f>D21</f>
        <v>35288</v>
      </c>
      <c r="D5" s="28">
        <f>E21</f>
        <v>35934</v>
      </c>
      <c r="E5" s="28">
        <f>F21</f>
        <v>35820</v>
      </c>
      <c r="F5" s="28">
        <f>'اطلاعات اوليه '!M18</f>
        <v>30000</v>
      </c>
      <c r="G5" s="86" t="s">
        <v>166</v>
      </c>
      <c r="H5" s="86"/>
    </row>
    <row r="6" spans="2:8" ht="30" customHeight="1">
      <c r="B6" s="28">
        <f>C6+D6+E6+F6</f>
        <v>3793200</v>
      </c>
      <c r="C6" s="28">
        <f>'اطلاعات اوليه '!I32</f>
        <v>918400</v>
      </c>
      <c r="D6" s="28">
        <f>'اطلاعات اوليه '!J32</f>
        <v>976500</v>
      </c>
      <c r="E6" s="28">
        <f>'اطلاعات اوليه '!K32</f>
        <v>984600</v>
      </c>
      <c r="F6" s="28">
        <f>'اطلاعات اوليه '!L32</f>
        <v>913700</v>
      </c>
      <c r="G6" s="86" t="s">
        <v>167</v>
      </c>
      <c r="H6" s="86"/>
    </row>
    <row r="7" spans="2:8" ht="30" customHeight="1">
      <c r="B7" s="39">
        <f>B6+B5</f>
        <v>3823200</v>
      </c>
      <c r="C7" s="39">
        <f>C5+C6</f>
        <v>953688</v>
      </c>
      <c r="D7" s="39">
        <f>D6+D5</f>
        <v>1012434</v>
      </c>
      <c r="E7" s="39">
        <f>E6+E5</f>
        <v>1020420</v>
      </c>
      <c r="F7" s="39">
        <f>F5+F6</f>
        <v>943700</v>
      </c>
      <c r="G7" s="77" t="s">
        <v>168</v>
      </c>
      <c r="H7" s="77"/>
    </row>
    <row r="8" spans="2:8" ht="30" customHeight="1">
      <c r="B8" s="28">
        <f>C8+D8+E8+F8</f>
        <v>1039640</v>
      </c>
      <c r="C8" s="28">
        <f>'اطلاعات اوليه '!I34</f>
        <v>213800</v>
      </c>
      <c r="D8" s="28">
        <f>'اطلاعات اوليه '!J34</f>
        <v>227780</v>
      </c>
      <c r="E8" s="28">
        <f>'اطلاعات اوليه '!K34</f>
        <v>283700</v>
      </c>
      <c r="F8" s="28">
        <f>'اطلاعات اوليه '!L34</f>
        <v>314360</v>
      </c>
      <c r="G8" s="86" t="s">
        <v>169</v>
      </c>
      <c r="H8" s="86"/>
    </row>
    <row r="9" spans="2:8" ht="30" customHeight="1">
      <c r="B9" s="28">
        <f>C9+D9+E9+F9</f>
        <v>1800000</v>
      </c>
      <c r="C9" s="28">
        <f>'اطلاعات اوليه '!I35</f>
        <v>400720</v>
      </c>
      <c r="D9" s="28">
        <f>'اطلاعات اوليه '!J35</f>
        <v>409680</v>
      </c>
      <c r="E9" s="28">
        <f>'اطلاعات اوليه '!K35</f>
        <v>432080</v>
      </c>
      <c r="F9" s="28">
        <f>'اطلاعات اوليه '!L35</f>
        <v>557520</v>
      </c>
      <c r="G9" s="86" t="s">
        <v>170</v>
      </c>
      <c r="H9" s="86"/>
    </row>
    <row r="10" spans="2:8" ht="30" customHeight="1">
      <c r="B10" s="28">
        <f>C10+D10+E10+F10</f>
        <v>190958</v>
      </c>
      <c r="C10" s="40">
        <f>'اطلاعات اوليه '!I36</f>
        <v>46986</v>
      </c>
      <c r="D10" s="40">
        <f>'اطلاعات اوليه '!J36</f>
        <v>46986</v>
      </c>
      <c r="E10" s="40">
        <f>'اطلاعات اوليه '!K36</f>
        <v>46986</v>
      </c>
      <c r="F10" s="28">
        <f>'اطلاعات اوليه '!L36</f>
        <v>50000</v>
      </c>
      <c r="G10" s="86" t="s">
        <v>171</v>
      </c>
      <c r="H10" s="86"/>
    </row>
    <row r="11" spans="2:8" ht="30" customHeight="1">
      <c r="B11" s="28">
        <f>C11+D11+E11+F11</f>
        <v>640000</v>
      </c>
      <c r="C11" s="40">
        <f>'اطلاعات اوليه '!I37</f>
        <v>149000</v>
      </c>
      <c r="D11" s="40">
        <f>'اطلاعات اوليه '!J37</f>
        <v>151000</v>
      </c>
      <c r="E11" s="40">
        <f>'اطلاعات اوليه '!K37</f>
        <v>156000</v>
      </c>
      <c r="F11" s="28">
        <f>'اطلاعات اوليه '!L37</f>
        <v>184000</v>
      </c>
      <c r="G11" s="86" t="s">
        <v>172</v>
      </c>
      <c r="H11" s="86"/>
    </row>
    <row r="12" spans="2:8" ht="30" customHeight="1">
      <c r="B12" s="28">
        <f>C12+D12+E12+F12</f>
        <v>35080</v>
      </c>
      <c r="C12" s="40">
        <f>'اطلاعات اوليه '!I38</f>
        <v>35080</v>
      </c>
      <c r="D12" s="40">
        <f>'اطلاعات اوليه '!J38</f>
        <v>0</v>
      </c>
      <c r="E12" s="40">
        <f>'اطلاعات اوليه '!K38</f>
        <v>0</v>
      </c>
      <c r="F12" s="28">
        <f>'اطلاعات اوليه '!L38</f>
        <v>0</v>
      </c>
      <c r="G12" s="96" t="s">
        <v>173</v>
      </c>
      <c r="H12" s="96"/>
    </row>
    <row r="13" spans="2:8" ht="30" customHeight="1">
      <c r="B13" s="41">
        <f>SUM(B8:B12)</f>
        <v>3705678</v>
      </c>
      <c r="C13" s="41">
        <f>SUM(C8:C12)</f>
        <v>845586</v>
      </c>
      <c r="D13" s="41">
        <f>SUM(D8:D12)</f>
        <v>835446</v>
      </c>
      <c r="E13" s="41">
        <f>SUM(E8:E12)</f>
        <v>918766</v>
      </c>
      <c r="F13" s="41">
        <f>SUM(F8:F12)</f>
        <v>1105880</v>
      </c>
      <c r="G13" s="137" t="s">
        <v>174</v>
      </c>
      <c r="H13" s="137"/>
    </row>
    <row r="14" spans="2:8" ht="30" customHeight="1">
      <c r="B14" s="28">
        <v>35000</v>
      </c>
      <c r="C14" s="40">
        <v>35000</v>
      </c>
      <c r="D14" s="40">
        <v>35000</v>
      </c>
      <c r="E14" s="40">
        <v>35000</v>
      </c>
      <c r="F14" s="28">
        <v>35000</v>
      </c>
      <c r="G14" s="86" t="s">
        <v>175</v>
      </c>
      <c r="H14" s="86"/>
    </row>
    <row r="15" spans="2:8" ht="30" customHeight="1">
      <c r="B15" s="28">
        <f>B14+B13</f>
        <v>3740678</v>
      </c>
      <c r="C15" s="28">
        <f>C14+C13</f>
        <v>880586</v>
      </c>
      <c r="D15" s="28">
        <f>D13+D14</f>
        <v>870446</v>
      </c>
      <c r="E15" s="28">
        <f>SUM(E14,E13)</f>
        <v>953766</v>
      </c>
      <c r="F15" s="28">
        <f>SUM(F14,F13)</f>
        <v>1140880</v>
      </c>
      <c r="G15" s="86" t="s">
        <v>176</v>
      </c>
      <c r="H15" s="86"/>
    </row>
    <row r="16" spans="2:8" ht="30" customHeight="1">
      <c r="B16" s="42">
        <f>B7-B15</f>
        <v>82522</v>
      </c>
      <c r="C16" s="42">
        <f>C7-C15</f>
        <v>73102</v>
      </c>
      <c r="D16" s="42">
        <f>D7-D15</f>
        <v>141988</v>
      </c>
      <c r="E16" s="42">
        <f>E7-E15</f>
        <v>66654</v>
      </c>
      <c r="F16" s="42">
        <f>F7-F15</f>
        <v>-197180</v>
      </c>
      <c r="G16" s="134" t="s">
        <v>177</v>
      </c>
      <c r="H16" s="134"/>
    </row>
    <row r="17" spans="2:8" ht="30" customHeight="1">
      <c r="B17" s="28">
        <f>C17+D17+E17+F17</f>
        <v>198000</v>
      </c>
      <c r="C17" s="28">
        <v>0</v>
      </c>
      <c r="D17" s="28">
        <v>0</v>
      </c>
      <c r="E17" s="28">
        <v>0</v>
      </c>
      <c r="F17" s="28">
        <v>198000</v>
      </c>
      <c r="G17" s="86" t="s">
        <v>178</v>
      </c>
      <c r="H17" s="86"/>
    </row>
    <row r="18" spans="2:8" ht="30" customHeight="1">
      <c r="B18" s="28">
        <f>C18+D18+E18+F18</f>
        <v>-198000</v>
      </c>
      <c r="C18" s="28">
        <v>-6000</v>
      </c>
      <c r="D18" s="28">
        <v>-130000</v>
      </c>
      <c r="E18" s="28">
        <v>-62000</v>
      </c>
      <c r="F18" s="28">
        <v>0</v>
      </c>
      <c r="G18" s="86" t="s">
        <v>179</v>
      </c>
      <c r="H18" s="86"/>
    </row>
    <row r="19" spans="2:8" ht="30" customHeight="1">
      <c r="B19" s="28">
        <f>C19+D19+E19+F19</f>
        <v>-16140</v>
      </c>
      <c r="C19" s="40">
        <v>-720</v>
      </c>
      <c r="D19" s="28">
        <v>-11700</v>
      </c>
      <c r="E19" s="40">
        <v>-3720</v>
      </c>
      <c r="F19" s="28">
        <v>0</v>
      </c>
      <c r="G19" s="86" t="s">
        <v>180</v>
      </c>
      <c r="H19" s="86"/>
    </row>
    <row r="20" spans="2:8" ht="30" customHeight="1">
      <c r="B20" s="35">
        <f>B17+B18+B19</f>
        <v>-16140</v>
      </c>
      <c r="C20" s="35">
        <f>C18+C19</f>
        <v>-6720</v>
      </c>
      <c r="D20" s="35">
        <f>D19+D18</f>
        <v>-141700</v>
      </c>
      <c r="E20" s="35">
        <f>E19+E18</f>
        <v>-65720</v>
      </c>
      <c r="F20" s="35">
        <f>SUM(F17,F18,F19)</f>
        <v>198000</v>
      </c>
      <c r="G20" s="86" t="s">
        <v>181</v>
      </c>
      <c r="H20" s="86"/>
    </row>
    <row r="21" spans="2:8" ht="30" customHeight="1">
      <c r="B21" s="43">
        <f>B14+B16+B20</f>
        <v>101382</v>
      </c>
      <c r="C21" s="43">
        <f>C14+C16+C20</f>
        <v>101382</v>
      </c>
      <c r="D21" s="43">
        <f>D16+D20+D14</f>
        <v>35288</v>
      </c>
      <c r="E21" s="43">
        <f>E16+E20+E14</f>
        <v>35934</v>
      </c>
      <c r="F21" s="43">
        <f>F14+F16+F20</f>
        <v>35820</v>
      </c>
      <c r="G21" s="133" t="s">
        <v>182</v>
      </c>
      <c r="H21" s="133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19">
    <mergeCell ref="G13:H13"/>
    <mergeCell ref="G7:H7"/>
    <mergeCell ref="G8:H8"/>
    <mergeCell ref="G9:H9"/>
    <mergeCell ref="G10:H10"/>
    <mergeCell ref="G11:H11"/>
    <mergeCell ref="G12:H12"/>
    <mergeCell ref="B3:H3"/>
    <mergeCell ref="G4:H4"/>
    <mergeCell ref="G5:H5"/>
    <mergeCell ref="G6:H6"/>
    <mergeCell ref="G14:H14"/>
    <mergeCell ref="G15:H15"/>
    <mergeCell ref="G16:H16"/>
    <mergeCell ref="G17:H17"/>
    <mergeCell ref="G18:H18"/>
    <mergeCell ref="G19:H19"/>
    <mergeCell ref="G20:H20"/>
    <mergeCell ref="G21:H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B3:D19"/>
  <sheetViews>
    <sheetView workbookViewId="0" topLeftCell="A1">
      <selection activeCell="C4" sqref="C4:D4"/>
    </sheetView>
  </sheetViews>
  <sheetFormatPr defaultColWidth="9.140625" defaultRowHeight="30" customHeight="1"/>
  <cols>
    <col min="1" max="1" width="10.7109375" style="0" customWidth="1"/>
    <col min="2" max="4" width="20.7109375" style="0" customWidth="1"/>
    <col min="5" max="16384" width="10.7109375" style="0" customWidth="1"/>
  </cols>
  <sheetData>
    <row r="3" spans="2:4" ht="60" customHeight="1">
      <c r="B3" s="138" t="s">
        <v>183</v>
      </c>
      <c r="C3" s="138"/>
      <c r="D3" s="138"/>
    </row>
    <row r="4" spans="2:4" ht="60" customHeight="1">
      <c r="B4" s="35">
        <f>'اطلاعات اوليه '!J23</f>
        <v>1763600</v>
      </c>
      <c r="C4" s="141" t="s">
        <v>184</v>
      </c>
      <c r="D4" s="141"/>
    </row>
    <row r="5" spans="2:4" ht="60" customHeight="1">
      <c r="B5" s="35">
        <f>'بودجه سودوزیان'!C16</f>
        <v>308056</v>
      </c>
      <c r="C5" s="142" t="s">
        <v>185</v>
      </c>
      <c r="D5" s="142"/>
    </row>
    <row r="6" spans="2:4" ht="60" customHeight="1">
      <c r="B6" s="35">
        <f>'بودجه نقدی'!B20</f>
        <v>-16140</v>
      </c>
      <c r="C6" s="139" t="s">
        <v>186</v>
      </c>
      <c r="D6" s="139"/>
    </row>
    <row r="7" spans="2:4" ht="60" customHeight="1">
      <c r="B7" s="34">
        <f>SUM(B4:B6)</f>
        <v>2055516</v>
      </c>
      <c r="C7" s="140" t="s">
        <v>187</v>
      </c>
      <c r="D7" s="140"/>
    </row>
    <row r="18" ht="30" customHeight="1">
      <c r="D18" s="1"/>
    </row>
    <row r="19" ht="30" customHeight="1">
      <c r="D19" s="1"/>
    </row>
  </sheetData>
  <mergeCells count="5">
    <mergeCell ref="B3:D3"/>
    <mergeCell ref="C6:D6"/>
    <mergeCell ref="C7:D7"/>
    <mergeCell ref="C4:D4"/>
    <mergeCell ref="C5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tabColor indexed="36"/>
  </sheetPr>
  <dimension ref="B4:G19"/>
  <sheetViews>
    <sheetView workbookViewId="0" topLeftCell="A1">
      <selection activeCell="E3" sqref="E3"/>
    </sheetView>
  </sheetViews>
  <sheetFormatPr defaultColWidth="9.140625" defaultRowHeight="30" customHeight="1"/>
  <cols>
    <col min="1" max="16384" width="10.7109375" style="0" customWidth="1"/>
  </cols>
  <sheetData>
    <row r="4" spans="2:7" ht="30" customHeight="1">
      <c r="B4" s="161" t="s">
        <v>188</v>
      </c>
      <c r="C4" s="162"/>
      <c r="D4" s="162"/>
      <c r="E4" s="162"/>
      <c r="F4" s="162"/>
      <c r="G4" s="163"/>
    </row>
    <row r="5" spans="2:7" ht="30" customHeight="1">
      <c r="B5" s="28"/>
      <c r="C5" s="164" t="s">
        <v>189</v>
      </c>
      <c r="D5" s="165"/>
      <c r="E5" s="23"/>
      <c r="F5" s="166" t="s">
        <v>190</v>
      </c>
      <c r="G5" s="167"/>
    </row>
    <row r="6" spans="2:7" ht="30" customHeight="1">
      <c r="B6" s="28">
        <v>105360</v>
      </c>
      <c r="C6" s="88" t="s">
        <v>191</v>
      </c>
      <c r="D6" s="89"/>
      <c r="E6" s="28">
        <f>'بودجه نقدی'!B21</f>
        <v>101382</v>
      </c>
      <c r="F6" s="88" t="s">
        <v>192</v>
      </c>
      <c r="G6" s="89"/>
    </row>
    <row r="7" spans="2:7" ht="30" customHeight="1">
      <c r="B7" s="28">
        <v>46986</v>
      </c>
      <c r="C7" s="88" t="s">
        <v>193</v>
      </c>
      <c r="D7" s="89"/>
      <c r="E7" s="28">
        <v>406800</v>
      </c>
      <c r="F7" s="108" t="s">
        <v>194</v>
      </c>
      <c r="G7" s="109"/>
    </row>
    <row r="8" spans="2:7" ht="30" customHeight="1">
      <c r="B8" s="35">
        <f>SUM(B6:B7)</f>
        <v>152346</v>
      </c>
      <c r="C8" s="88" t="s">
        <v>195</v>
      </c>
      <c r="D8" s="89"/>
      <c r="E8" s="28">
        <f>'بودجه موجودیها'!B19</f>
        <v>76000</v>
      </c>
      <c r="F8" s="88" t="s">
        <v>196</v>
      </c>
      <c r="G8" s="89"/>
    </row>
    <row r="9" spans="2:7" ht="30" customHeight="1">
      <c r="B9" s="28"/>
      <c r="C9" s="157" t="s">
        <v>197</v>
      </c>
      <c r="D9" s="158"/>
      <c r="E9" s="37">
        <f>'بودجه موجودیها'!B22</f>
        <v>448600</v>
      </c>
      <c r="F9" s="108" t="s">
        <v>198</v>
      </c>
      <c r="G9" s="109"/>
    </row>
    <row r="10" spans="2:7" ht="30" customHeight="1">
      <c r="B10" s="28">
        <f>'اطلاعات اوليه '!J22</f>
        <v>350000</v>
      </c>
      <c r="C10" s="88" t="s">
        <v>199</v>
      </c>
      <c r="D10" s="89"/>
      <c r="E10" s="37"/>
      <c r="F10" s="88"/>
      <c r="G10" s="89"/>
    </row>
    <row r="11" spans="2:7" ht="30" customHeight="1">
      <c r="B11" s="28">
        <f>'بودجه سود انباشته '!B7</f>
        <v>2055516</v>
      </c>
      <c r="C11" s="88" t="s">
        <v>200</v>
      </c>
      <c r="D11" s="89"/>
      <c r="E11" s="35">
        <f>SUM(E6:E9)</f>
        <v>1032782</v>
      </c>
      <c r="F11" s="88" t="s">
        <v>201</v>
      </c>
      <c r="G11" s="89"/>
    </row>
    <row r="12" spans="2:7" ht="30" customHeight="1">
      <c r="B12" s="35">
        <f>B11+B10</f>
        <v>2405516</v>
      </c>
      <c r="C12" s="159" t="s">
        <v>202</v>
      </c>
      <c r="D12" s="160"/>
      <c r="E12" s="28"/>
      <c r="F12" s="88"/>
      <c r="G12" s="89"/>
    </row>
    <row r="13" spans="2:7" ht="30" customHeight="1">
      <c r="B13" s="146"/>
      <c r="C13" s="147"/>
      <c r="D13" s="148"/>
      <c r="E13" s="28"/>
      <c r="F13" s="155" t="s">
        <v>203</v>
      </c>
      <c r="G13" s="156"/>
    </row>
    <row r="14" spans="2:7" ht="30" customHeight="1">
      <c r="B14" s="149"/>
      <c r="C14" s="150"/>
      <c r="D14" s="151"/>
      <c r="E14" s="28">
        <f>'اطلاعات اوليه '!M24</f>
        <v>200000</v>
      </c>
      <c r="F14" s="88" t="s">
        <v>204</v>
      </c>
      <c r="G14" s="89"/>
    </row>
    <row r="15" spans="2:7" ht="30" customHeight="1">
      <c r="B15" s="149"/>
      <c r="C15" s="150"/>
      <c r="D15" s="151"/>
      <c r="E15" s="28">
        <v>2235080</v>
      </c>
      <c r="F15" s="88" t="s">
        <v>205</v>
      </c>
      <c r="G15" s="89"/>
    </row>
    <row r="16" spans="2:7" ht="30" customHeight="1">
      <c r="B16" s="149"/>
      <c r="C16" s="150"/>
      <c r="D16" s="151"/>
      <c r="E16" s="28">
        <v>-910000</v>
      </c>
      <c r="F16" s="88" t="s">
        <v>206</v>
      </c>
      <c r="G16" s="89"/>
    </row>
    <row r="17" spans="2:7" ht="30" customHeight="1">
      <c r="B17" s="149"/>
      <c r="C17" s="150"/>
      <c r="D17" s="151"/>
      <c r="E17" s="28">
        <f>E15+E16</f>
        <v>1325080</v>
      </c>
      <c r="F17" s="88" t="s">
        <v>207</v>
      </c>
      <c r="G17" s="89"/>
    </row>
    <row r="18" spans="2:7" ht="30" customHeight="1">
      <c r="B18" s="152"/>
      <c r="C18" s="153"/>
      <c r="D18" s="154"/>
      <c r="E18" s="28">
        <f>SUM(E14,E17)</f>
        <v>1525080</v>
      </c>
      <c r="F18" s="108" t="s">
        <v>208</v>
      </c>
      <c r="G18" s="109"/>
    </row>
    <row r="19" spans="2:7" ht="30" customHeight="1">
      <c r="B19" s="34">
        <f>B12+B8</f>
        <v>2557862</v>
      </c>
      <c r="C19" s="145" t="s">
        <v>209</v>
      </c>
      <c r="D19" s="145"/>
      <c r="E19" s="35">
        <f>SUM(E11,E18)</f>
        <v>2557862</v>
      </c>
      <c r="F19" s="143" t="s">
        <v>210</v>
      </c>
      <c r="G19" s="144"/>
    </row>
  </sheetData>
  <mergeCells count="26">
    <mergeCell ref="F12:G12"/>
    <mergeCell ref="F5:G5"/>
    <mergeCell ref="F6:G6"/>
    <mergeCell ref="F7:G7"/>
    <mergeCell ref="F8:G8"/>
    <mergeCell ref="F9:G9"/>
    <mergeCell ref="F11:G11"/>
    <mergeCell ref="F10:G10"/>
    <mergeCell ref="B4:G4"/>
    <mergeCell ref="C5:D5"/>
    <mergeCell ref="C6:D6"/>
    <mergeCell ref="C7:D7"/>
    <mergeCell ref="C8:D8"/>
    <mergeCell ref="C10:D10"/>
    <mergeCell ref="C9:D9"/>
    <mergeCell ref="C12:D12"/>
    <mergeCell ref="C11:D11"/>
    <mergeCell ref="F19:G19"/>
    <mergeCell ref="F18:G18"/>
    <mergeCell ref="F17:G17"/>
    <mergeCell ref="C19:D19"/>
    <mergeCell ref="B13:D18"/>
    <mergeCell ref="F14:G14"/>
    <mergeCell ref="F16:G16"/>
    <mergeCell ref="F15:G15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B5:H19"/>
  <sheetViews>
    <sheetView zoomScale="55" zoomScaleNormal="55" workbookViewId="0" topLeftCell="A1">
      <selection activeCell="B11" sqref="B11:B19"/>
    </sheetView>
  </sheetViews>
  <sheetFormatPr defaultColWidth="9.140625" defaultRowHeight="30" customHeight="1"/>
  <cols>
    <col min="1" max="2" width="30.7109375" style="0" customWidth="1"/>
    <col min="3" max="3" width="30.7109375" style="1" customWidth="1"/>
    <col min="4" max="16384" width="30.7109375" style="0" customWidth="1"/>
  </cols>
  <sheetData>
    <row r="5" spans="2:4" ht="30" customHeight="1">
      <c r="B5" s="19"/>
      <c r="C5" s="19"/>
      <c r="D5" s="19"/>
    </row>
    <row r="6" ht="30" customHeight="1">
      <c r="B6" s="68" t="s">
        <v>211</v>
      </c>
    </row>
    <row r="7" ht="30" customHeight="1">
      <c r="B7" s="68" t="s">
        <v>212</v>
      </c>
    </row>
    <row r="8" spans="2:8" ht="30" customHeight="1">
      <c r="B8" s="68" t="s">
        <v>213</v>
      </c>
      <c r="H8" s="58"/>
    </row>
    <row r="9" ht="30" customHeight="1">
      <c r="B9" s="68" t="s">
        <v>214</v>
      </c>
    </row>
    <row r="10" spans="2:4" ht="30" customHeight="1">
      <c r="B10" s="68" t="s">
        <v>215</v>
      </c>
      <c r="D10" s="19"/>
    </row>
    <row r="11" spans="2:4" ht="30" customHeight="1">
      <c r="B11" s="68" t="s">
        <v>216</v>
      </c>
      <c r="C11" s="19"/>
      <c r="D11" s="19"/>
    </row>
    <row r="12" ht="30" customHeight="1">
      <c r="B12" s="69" t="s">
        <v>217</v>
      </c>
    </row>
    <row r="13" ht="30" customHeight="1">
      <c r="B13" s="69" t="s">
        <v>218</v>
      </c>
    </row>
    <row r="14" ht="30" customHeight="1">
      <c r="B14" s="68" t="s">
        <v>219</v>
      </c>
    </row>
    <row r="15" ht="30" customHeight="1">
      <c r="B15" s="68" t="s">
        <v>220</v>
      </c>
    </row>
    <row r="16" ht="30" customHeight="1">
      <c r="B16" s="68" t="s">
        <v>221</v>
      </c>
    </row>
    <row r="17" ht="30" customHeight="1">
      <c r="B17" s="68" t="s">
        <v>222</v>
      </c>
    </row>
    <row r="18" ht="30" customHeight="1">
      <c r="B18" s="68" t="s">
        <v>183</v>
      </c>
    </row>
    <row r="19" ht="30" customHeight="1">
      <c r="B19" s="68" t="s">
        <v>223</v>
      </c>
    </row>
  </sheetData>
  <hyperlinks>
    <hyperlink ref="B6" location="'عنوان '!A1" display="'عنوان"/>
    <hyperlink ref="B7" location="'اطلاعات اوليه '!A1" display="'اطلاعات اوليه "/>
    <hyperlink ref="B8" location="'بودجه فروش'!A1" display="'بودجه فروش"/>
    <hyperlink ref="B9" location="'بودجه تولید'!A1" display="'بودجه تولید'!"/>
    <hyperlink ref="B10" location="'بودجه مصرف وخرید مواد'!A1" display="'بودجه مصرف وخرید مواد"/>
    <hyperlink ref="B11" location="'بودجه دستمزد'!A1" display="'بودجه دستمزد'"/>
    <hyperlink ref="B12" location="'بودجه هزینه سربار'!A1" display="بودجه هزینه سربار'"/>
    <hyperlink ref="B13" location="'بودجه موجودیها'!A1" display="بودجه موجودیها'"/>
    <hyperlink ref="B14" location="'بودجه قیمت تمام شده '!A1" display="'بودجه قیمت تمام شده '"/>
    <hyperlink ref="B15" location="'بودجه هزینه ها'!A1" display="'بودجه هزینه ها'"/>
    <hyperlink ref="B16" location="'بودجه سودوزیان'!A1" display="'بودجه سودوزیان"/>
    <hyperlink ref="B17" location="'بودجه نقدی'!A1" display="'بودجه نقدی"/>
    <hyperlink ref="B18" location="'بودجه سود انباشته '!A1" display="'بودجه سود انباشته "/>
    <hyperlink ref="B19" location="'بودجه ترازنامه '!A1" display="'بودجه ترازنامه "/>
  </hyperlink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24"/>
  </sheetPr>
  <dimension ref="B2:O43"/>
  <sheetViews>
    <sheetView workbookViewId="0" topLeftCell="A28">
      <selection activeCell="G23" sqref="G23"/>
    </sheetView>
  </sheetViews>
  <sheetFormatPr defaultColWidth="9.140625" defaultRowHeight="12.75"/>
  <cols>
    <col min="2" max="31" width="10.7109375" style="0" customWidth="1"/>
  </cols>
  <sheetData>
    <row r="1" ht="30" customHeight="1"/>
    <row r="2" spans="2:14" ht="30" customHeight="1">
      <c r="B2" s="46" t="s">
        <v>0</v>
      </c>
      <c r="C2" s="46" t="s">
        <v>1</v>
      </c>
      <c r="D2" s="77" t="s">
        <v>2</v>
      </c>
      <c r="E2" s="77"/>
      <c r="F2" s="70"/>
      <c r="G2" s="70"/>
      <c r="H2" s="70"/>
      <c r="K2" s="77" t="s">
        <v>3</v>
      </c>
      <c r="L2" s="77"/>
      <c r="M2" s="77" t="s">
        <v>2</v>
      </c>
      <c r="N2" s="77"/>
    </row>
    <row r="3" spans="2:14" ht="30" customHeight="1">
      <c r="B3" s="50">
        <v>12</v>
      </c>
      <c r="C3" s="50">
        <v>12</v>
      </c>
      <c r="D3" s="65" t="s">
        <v>4</v>
      </c>
      <c r="E3" s="65"/>
      <c r="F3" s="20"/>
      <c r="G3" s="20"/>
      <c r="H3" s="20"/>
      <c r="K3" s="23" t="s">
        <v>0</v>
      </c>
      <c r="L3" s="23" t="s">
        <v>1</v>
      </c>
      <c r="M3" s="65" t="s">
        <v>5</v>
      </c>
      <c r="N3" s="65"/>
    </row>
    <row r="4" spans="2:14" ht="30" customHeight="1">
      <c r="B4" s="50">
        <v>8</v>
      </c>
      <c r="C4" s="50">
        <v>6</v>
      </c>
      <c r="D4" s="65" t="s">
        <v>6</v>
      </c>
      <c r="E4" s="65"/>
      <c r="F4" s="20"/>
      <c r="G4" s="20"/>
      <c r="H4" s="20"/>
      <c r="K4" s="50">
        <v>1000</v>
      </c>
      <c r="L4" s="50">
        <v>5000</v>
      </c>
      <c r="M4" s="65" t="s">
        <v>7</v>
      </c>
      <c r="N4" s="65"/>
    </row>
    <row r="5" spans="2:14" ht="30" customHeight="1">
      <c r="B5" s="50">
        <v>6</v>
      </c>
      <c r="C5" s="50">
        <v>4</v>
      </c>
      <c r="D5" s="65" t="s">
        <v>8</v>
      </c>
      <c r="E5" s="65"/>
      <c r="F5" s="20"/>
      <c r="G5" s="20"/>
      <c r="H5" s="20"/>
      <c r="K5" s="50">
        <v>800</v>
      </c>
      <c r="L5" s="50">
        <v>600</v>
      </c>
      <c r="M5" s="65" t="s">
        <v>9</v>
      </c>
      <c r="N5" s="65"/>
    </row>
    <row r="6" spans="11:14" ht="30" customHeight="1">
      <c r="K6" s="50">
        <v>50</v>
      </c>
      <c r="L6" s="50">
        <v>1100</v>
      </c>
      <c r="M6" s="65" t="s">
        <v>10</v>
      </c>
      <c r="N6" s="65"/>
    </row>
    <row r="7" spans="2:14" ht="30" customHeight="1">
      <c r="B7" s="78" t="s">
        <v>11</v>
      </c>
      <c r="C7" s="78"/>
      <c r="D7" s="78" t="s">
        <v>2</v>
      </c>
      <c r="E7" s="78"/>
      <c r="F7" s="70"/>
      <c r="G7" s="70"/>
      <c r="H7" s="70"/>
      <c r="K7" s="50">
        <v>-50</v>
      </c>
      <c r="L7" s="50">
        <v>-100</v>
      </c>
      <c r="M7" s="65" t="s">
        <v>12</v>
      </c>
      <c r="N7" s="65"/>
    </row>
    <row r="8" spans="2:14" ht="30" customHeight="1">
      <c r="B8" s="23" t="s">
        <v>0</v>
      </c>
      <c r="C8" s="23" t="s">
        <v>13</v>
      </c>
      <c r="D8" s="79" t="s">
        <v>14</v>
      </c>
      <c r="E8" s="80"/>
      <c r="F8" s="20"/>
      <c r="G8" s="20"/>
      <c r="H8" s="20"/>
      <c r="K8" s="52">
        <v>26200</v>
      </c>
      <c r="L8" s="52">
        <v>38400</v>
      </c>
      <c r="M8" s="65" t="s">
        <v>15</v>
      </c>
      <c r="N8" s="65"/>
    </row>
    <row r="9" spans="2:8" ht="30" customHeight="1">
      <c r="B9" s="50">
        <v>6000</v>
      </c>
      <c r="C9" s="50">
        <v>7000</v>
      </c>
      <c r="D9" s="65" t="s">
        <v>12</v>
      </c>
      <c r="E9" s="65"/>
      <c r="F9" s="20"/>
      <c r="G9" s="20"/>
      <c r="H9" s="20"/>
    </row>
    <row r="10" spans="2:8" ht="30" customHeight="1">
      <c r="B10" s="50">
        <v>2000</v>
      </c>
      <c r="C10" s="50">
        <v>8000</v>
      </c>
      <c r="D10" s="65" t="s">
        <v>16</v>
      </c>
      <c r="E10" s="65"/>
      <c r="F10" s="20"/>
      <c r="G10" s="20"/>
      <c r="H10" s="20"/>
    </row>
    <row r="11" spans="9:14" ht="30" customHeight="1">
      <c r="I11" s="48"/>
      <c r="J11" s="48"/>
      <c r="L11" s="49"/>
      <c r="M11" s="77" t="s">
        <v>17</v>
      </c>
      <c r="N11" s="77"/>
    </row>
    <row r="12" spans="2:14" ht="30" customHeight="1">
      <c r="B12" s="81" t="s">
        <v>18</v>
      </c>
      <c r="C12" s="82"/>
      <c r="D12" s="82"/>
      <c r="E12" s="83"/>
      <c r="F12" s="70"/>
      <c r="G12" s="70"/>
      <c r="H12" s="70"/>
      <c r="I12" s="48"/>
      <c r="J12" s="48"/>
      <c r="L12" s="50">
        <v>780000</v>
      </c>
      <c r="M12" s="65" t="s">
        <v>19</v>
      </c>
      <c r="N12" s="65"/>
    </row>
    <row r="13" spans="2:14" ht="30" customHeight="1">
      <c r="B13" s="23" t="s">
        <v>20</v>
      </c>
      <c r="C13" s="23" t="s">
        <v>21</v>
      </c>
      <c r="D13" s="65" t="s">
        <v>2</v>
      </c>
      <c r="E13" s="65"/>
      <c r="F13" s="20"/>
      <c r="G13" s="20"/>
      <c r="H13" s="20"/>
      <c r="L13" s="50">
        <v>420000</v>
      </c>
      <c r="M13" s="65" t="s">
        <v>22</v>
      </c>
      <c r="N13" s="65"/>
    </row>
    <row r="14" spans="2:14" ht="30" customHeight="1">
      <c r="B14" s="50">
        <v>60000</v>
      </c>
      <c r="C14" s="50">
        <v>76000</v>
      </c>
      <c r="D14" s="65" t="s">
        <v>23</v>
      </c>
      <c r="E14" s="65"/>
      <c r="F14" s="20"/>
      <c r="G14" s="20"/>
      <c r="H14" s="20"/>
      <c r="L14" s="52">
        <v>1200000</v>
      </c>
      <c r="M14" s="65" t="s">
        <v>24</v>
      </c>
      <c r="N14" s="65"/>
    </row>
    <row r="15" spans="2:8" ht="30" customHeight="1">
      <c r="B15" s="50">
        <v>67000</v>
      </c>
      <c r="C15" s="50">
        <v>133000</v>
      </c>
      <c r="D15" s="65" t="s">
        <v>25</v>
      </c>
      <c r="E15" s="65"/>
      <c r="F15" s="20"/>
      <c r="G15" s="20"/>
      <c r="H15" s="20"/>
    </row>
    <row r="16" spans="2:15" ht="30" customHeight="1">
      <c r="B16" s="50">
        <v>33500</v>
      </c>
      <c r="C16" s="50">
        <v>66500</v>
      </c>
      <c r="D16" s="65" t="s">
        <v>26</v>
      </c>
      <c r="E16" s="65"/>
      <c r="F16" s="20"/>
      <c r="G16" s="20"/>
      <c r="H16" s="20"/>
      <c r="J16" s="67" t="s">
        <v>27</v>
      </c>
      <c r="K16" s="67"/>
      <c r="L16" s="67"/>
      <c r="M16" s="67"/>
      <c r="N16" s="67"/>
      <c r="O16" s="67"/>
    </row>
    <row r="17" spans="2:15" ht="30" customHeight="1">
      <c r="B17" s="50">
        <v>12500</v>
      </c>
      <c r="C17" s="50">
        <v>47500</v>
      </c>
      <c r="D17" s="65" t="s">
        <v>28</v>
      </c>
      <c r="E17" s="65"/>
      <c r="F17" s="20"/>
      <c r="G17" s="20"/>
      <c r="H17" s="20"/>
      <c r="J17" s="66" t="s">
        <v>29</v>
      </c>
      <c r="K17" s="66"/>
      <c r="L17" s="66"/>
      <c r="M17" s="66" t="s">
        <v>30</v>
      </c>
      <c r="N17" s="66"/>
      <c r="O17" s="66"/>
    </row>
    <row r="18" spans="2:15" ht="30" customHeight="1">
      <c r="B18" s="50">
        <v>222000</v>
      </c>
      <c r="C18" s="50">
        <v>152000</v>
      </c>
      <c r="D18" s="65" t="s">
        <v>31</v>
      </c>
      <c r="E18" s="65"/>
      <c r="F18" s="20"/>
      <c r="G18" s="20"/>
      <c r="H18" s="20"/>
      <c r="J18" s="50">
        <v>150000</v>
      </c>
      <c r="K18" s="66" t="s">
        <v>32</v>
      </c>
      <c r="L18" s="66"/>
      <c r="M18" s="50">
        <v>30000</v>
      </c>
      <c r="N18" s="66" t="s">
        <v>33</v>
      </c>
      <c r="O18" s="66"/>
    </row>
    <row r="19" spans="2:15" ht="30" customHeight="1">
      <c r="B19" s="52">
        <f>SUM(B14:B18)</f>
        <v>395000</v>
      </c>
      <c r="C19" s="52">
        <f>SUM(C14:C18)</f>
        <v>475000</v>
      </c>
      <c r="D19" s="65" t="s">
        <v>24</v>
      </c>
      <c r="E19" s="65"/>
      <c r="F19" s="20"/>
      <c r="G19" s="20"/>
      <c r="H19" s="20"/>
      <c r="J19" s="50">
        <v>50000</v>
      </c>
      <c r="K19" s="66" t="s">
        <v>34</v>
      </c>
      <c r="L19" s="66"/>
      <c r="M19" s="50">
        <v>400000</v>
      </c>
      <c r="N19" s="66" t="s">
        <v>35</v>
      </c>
      <c r="O19" s="66"/>
    </row>
    <row r="20" spans="10:15" ht="30" customHeight="1">
      <c r="J20" s="50">
        <f>SUM(J18,J19)</f>
        <v>200000</v>
      </c>
      <c r="K20" s="66" t="s">
        <v>36</v>
      </c>
      <c r="L20" s="66"/>
      <c r="M20" s="50">
        <v>109000</v>
      </c>
      <c r="N20" s="66" t="s">
        <v>37</v>
      </c>
      <c r="O20" s="66"/>
    </row>
    <row r="21" spans="2:15" ht="30" customHeight="1">
      <c r="B21" s="56">
        <v>20</v>
      </c>
      <c r="C21" s="71" t="s">
        <v>38</v>
      </c>
      <c r="D21" s="72"/>
      <c r="F21" s="23">
        <v>35000</v>
      </c>
      <c r="G21" s="23" t="s">
        <v>60</v>
      </c>
      <c r="J21" s="66" t="s">
        <v>39</v>
      </c>
      <c r="K21" s="66"/>
      <c r="L21" s="66"/>
      <c r="M21" s="50">
        <v>64600</v>
      </c>
      <c r="N21" s="66" t="s">
        <v>40</v>
      </c>
      <c r="O21" s="66"/>
    </row>
    <row r="22" spans="2:15" ht="30" customHeight="1">
      <c r="B22" s="56">
        <v>7</v>
      </c>
      <c r="C22" s="64" t="s">
        <v>41</v>
      </c>
      <c r="D22" s="64"/>
      <c r="F22" s="55">
        <v>0.12</v>
      </c>
      <c r="G22" s="23" t="s">
        <v>62</v>
      </c>
      <c r="J22" s="53">
        <v>350000</v>
      </c>
      <c r="K22" s="66" t="s">
        <v>42</v>
      </c>
      <c r="L22" s="66"/>
      <c r="M22" s="50">
        <f>SUM(M18:M21)</f>
        <v>603600</v>
      </c>
      <c r="N22" s="66" t="s">
        <v>43</v>
      </c>
      <c r="O22" s="66"/>
    </row>
    <row r="23" spans="2:15" ht="30" customHeight="1">
      <c r="B23" s="56">
        <v>10</v>
      </c>
      <c r="C23" s="64" t="s">
        <v>44</v>
      </c>
      <c r="D23" s="64"/>
      <c r="J23" s="50">
        <v>1763600</v>
      </c>
      <c r="K23" s="66" t="s">
        <v>45</v>
      </c>
      <c r="L23" s="66"/>
      <c r="M23" s="66" t="s">
        <v>46</v>
      </c>
      <c r="N23" s="66"/>
      <c r="O23" s="66"/>
    </row>
    <row r="24" spans="10:15" ht="30" customHeight="1">
      <c r="J24" s="50">
        <f>SUM(J22:J23)</f>
        <v>2113600</v>
      </c>
      <c r="K24" s="66" t="s">
        <v>47</v>
      </c>
      <c r="L24" s="66"/>
      <c r="M24" s="50">
        <v>200000</v>
      </c>
      <c r="N24" s="66" t="s">
        <v>48</v>
      </c>
      <c r="O24" s="66"/>
    </row>
    <row r="25" spans="10:15" ht="30" customHeight="1">
      <c r="J25" s="62"/>
      <c r="K25" s="63"/>
      <c r="L25" s="59"/>
      <c r="M25" s="50">
        <v>2200000</v>
      </c>
      <c r="N25" s="66" t="s">
        <v>49</v>
      </c>
      <c r="O25" s="66"/>
    </row>
    <row r="26" spans="10:15" ht="30" customHeight="1">
      <c r="J26" s="60"/>
      <c r="K26" s="61"/>
      <c r="L26" s="73"/>
      <c r="M26" s="50">
        <v>-690000</v>
      </c>
      <c r="N26" s="66" t="s">
        <v>50</v>
      </c>
      <c r="O26" s="66"/>
    </row>
    <row r="27" spans="10:15" ht="30" customHeight="1">
      <c r="J27" s="74"/>
      <c r="K27" s="75"/>
      <c r="L27" s="76"/>
      <c r="M27" s="50">
        <f>SUM(M24:M26)</f>
        <v>1710000</v>
      </c>
      <c r="N27" s="66" t="s">
        <v>51</v>
      </c>
      <c r="O27" s="66"/>
    </row>
    <row r="28" spans="10:15" ht="30" customHeight="1">
      <c r="J28" s="52">
        <f>SUM(J20,J24)</f>
        <v>2313600</v>
      </c>
      <c r="K28" s="66" t="s">
        <v>52</v>
      </c>
      <c r="L28" s="66"/>
      <c r="M28" s="52">
        <f>M22+M27</f>
        <v>2313600</v>
      </c>
      <c r="N28" s="66" t="s">
        <v>53</v>
      </c>
      <c r="O28" s="66"/>
    </row>
    <row r="29" ht="30" customHeight="1"/>
    <row r="30" spans="9:15" ht="30" customHeight="1">
      <c r="I30" s="77" t="s">
        <v>54</v>
      </c>
      <c r="J30" s="77"/>
      <c r="K30" s="77"/>
      <c r="L30" s="77"/>
      <c r="M30" s="77"/>
      <c r="N30" s="77"/>
      <c r="O30" s="77"/>
    </row>
    <row r="31" spans="9:15" ht="30" customHeight="1">
      <c r="I31" s="23" t="s">
        <v>55</v>
      </c>
      <c r="J31" s="23" t="s">
        <v>56</v>
      </c>
      <c r="K31" s="23" t="s">
        <v>57</v>
      </c>
      <c r="L31" s="47" t="s">
        <v>58</v>
      </c>
      <c r="M31" s="65" t="s">
        <v>59</v>
      </c>
      <c r="N31" s="65"/>
      <c r="O31" s="65"/>
    </row>
    <row r="32" spans="9:15" ht="30" customHeight="1">
      <c r="I32" s="50">
        <v>918400</v>
      </c>
      <c r="J32" s="50">
        <v>976500</v>
      </c>
      <c r="K32" s="50">
        <v>984600</v>
      </c>
      <c r="L32" s="50">
        <v>913700</v>
      </c>
      <c r="M32" s="65" t="s">
        <v>61</v>
      </c>
      <c r="N32" s="65"/>
      <c r="O32" s="65"/>
    </row>
    <row r="33" spans="9:15" ht="30" customHeight="1">
      <c r="I33" s="54"/>
      <c r="J33" s="54"/>
      <c r="K33" s="54"/>
      <c r="L33" s="54"/>
      <c r="M33" s="65" t="s">
        <v>63</v>
      </c>
      <c r="N33" s="65"/>
      <c r="O33" s="65"/>
    </row>
    <row r="34" spans="9:15" ht="30" customHeight="1">
      <c r="I34" s="50">
        <v>213800</v>
      </c>
      <c r="J34" s="50">
        <v>227780</v>
      </c>
      <c r="K34" s="50">
        <v>283700</v>
      </c>
      <c r="L34" s="50">
        <v>314360</v>
      </c>
      <c r="M34" s="65" t="s">
        <v>64</v>
      </c>
      <c r="N34" s="65"/>
      <c r="O34" s="65"/>
    </row>
    <row r="35" spans="9:15" ht="30" customHeight="1">
      <c r="I35" s="50">
        <v>400720</v>
      </c>
      <c r="J35" s="50">
        <v>409680</v>
      </c>
      <c r="K35" s="50">
        <v>432080</v>
      </c>
      <c r="L35" s="50">
        <v>557520</v>
      </c>
      <c r="M35" s="65" t="s">
        <v>65</v>
      </c>
      <c r="N35" s="65"/>
      <c r="O35" s="65"/>
    </row>
    <row r="36" spans="4:15" ht="30" customHeight="1">
      <c r="D36" s="51"/>
      <c r="I36" s="50">
        <v>46986</v>
      </c>
      <c r="J36" s="50">
        <v>46986</v>
      </c>
      <c r="K36" s="50">
        <v>46986</v>
      </c>
      <c r="L36" s="50">
        <v>50000</v>
      </c>
      <c r="M36" s="65" t="s">
        <v>66</v>
      </c>
      <c r="N36" s="65"/>
      <c r="O36" s="65"/>
    </row>
    <row r="37" spans="9:15" ht="30" customHeight="1">
      <c r="I37" s="50">
        <v>149000</v>
      </c>
      <c r="J37" s="50">
        <v>151000</v>
      </c>
      <c r="K37" s="50">
        <v>156000</v>
      </c>
      <c r="L37" s="50">
        <v>184000</v>
      </c>
      <c r="M37" s="65" t="s">
        <v>67</v>
      </c>
      <c r="N37" s="65"/>
      <c r="O37" s="65"/>
    </row>
    <row r="38" spans="9:15" ht="30" customHeight="1">
      <c r="I38" s="50">
        <v>35080</v>
      </c>
      <c r="J38" s="50">
        <v>0</v>
      </c>
      <c r="K38" s="50">
        <v>0</v>
      </c>
      <c r="L38" s="50">
        <v>0</v>
      </c>
      <c r="M38" s="65" t="s">
        <v>68</v>
      </c>
      <c r="N38" s="65"/>
      <c r="O38" s="65"/>
    </row>
    <row r="39" spans="13:15" ht="30" customHeight="1">
      <c r="M39" s="57"/>
      <c r="N39" s="57"/>
      <c r="O39" s="57"/>
    </row>
    <row r="40" spans="13:15" ht="30" customHeight="1">
      <c r="M40" s="48"/>
      <c r="N40" s="48"/>
      <c r="O40" s="48"/>
    </row>
    <row r="41" spans="13:15" ht="30" customHeight="1">
      <c r="M41" s="48"/>
      <c r="N41" s="48"/>
      <c r="O41" s="48"/>
    </row>
    <row r="42" spans="13:15" ht="30" customHeight="1">
      <c r="M42" s="48"/>
      <c r="N42" s="48"/>
      <c r="O42" s="48"/>
    </row>
    <row r="43" spans="13:15" ht="30" customHeight="1">
      <c r="M43" s="48"/>
      <c r="N43" s="48"/>
      <c r="O43" s="48"/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mergeCells count="64">
    <mergeCell ref="D18:E18"/>
    <mergeCell ref="D19:E19"/>
    <mergeCell ref="B12:E12"/>
    <mergeCell ref="D14:E14"/>
    <mergeCell ref="D15:E15"/>
    <mergeCell ref="D16:E16"/>
    <mergeCell ref="D17:E17"/>
    <mergeCell ref="D13:E13"/>
    <mergeCell ref="M11:N11"/>
    <mergeCell ref="M12:N12"/>
    <mergeCell ref="M13:N13"/>
    <mergeCell ref="M14:N14"/>
    <mergeCell ref="B7:C7"/>
    <mergeCell ref="D9:E9"/>
    <mergeCell ref="D10:E10"/>
    <mergeCell ref="D8:E8"/>
    <mergeCell ref="M6:N6"/>
    <mergeCell ref="M7:N7"/>
    <mergeCell ref="M8:N8"/>
    <mergeCell ref="D7:E7"/>
    <mergeCell ref="D5:E5"/>
    <mergeCell ref="M2:N2"/>
    <mergeCell ref="K2:L2"/>
    <mergeCell ref="M3:N3"/>
    <mergeCell ref="M4:N4"/>
    <mergeCell ref="M5:N5"/>
    <mergeCell ref="D2:E2"/>
    <mergeCell ref="D3:E3"/>
    <mergeCell ref="D4:E4"/>
    <mergeCell ref="K18:L18"/>
    <mergeCell ref="N18:O18"/>
    <mergeCell ref="J17:L17"/>
    <mergeCell ref="M17:O17"/>
    <mergeCell ref="N20:O20"/>
    <mergeCell ref="N19:O19"/>
    <mergeCell ref="K23:L23"/>
    <mergeCell ref="K24:L24"/>
    <mergeCell ref="N24:O24"/>
    <mergeCell ref="M23:O23"/>
    <mergeCell ref="K19:L19"/>
    <mergeCell ref="K20:L20"/>
    <mergeCell ref="K22:L22"/>
    <mergeCell ref="J21:L21"/>
    <mergeCell ref="J16:O16"/>
    <mergeCell ref="J25:L27"/>
    <mergeCell ref="M31:O31"/>
    <mergeCell ref="I30:O30"/>
    <mergeCell ref="N26:O26"/>
    <mergeCell ref="N27:O27"/>
    <mergeCell ref="N28:O28"/>
    <mergeCell ref="K28:L28"/>
    <mergeCell ref="N22:O22"/>
    <mergeCell ref="N21:O21"/>
    <mergeCell ref="M37:O37"/>
    <mergeCell ref="M38:O38"/>
    <mergeCell ref="M32:O32"/>
    <mergeCell ref="M33:O33"/>
    <mergeCell ref="M34:O34"/>
    <mergeCell ref="M35:O35"/>
    <mergeCell ref="C21:D21"/>
    <mergeCell ref="C22:D22"/>
    <mergeCell ref="C23:D23"/>
    <mergeCell ref="M36:O36"/>
    <mergeCell ref="N25:O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25"/>
  </sheetPr>
  <dimension ref="A2:N81"/>
  <sheetViews>
    <sheetView workbookViewId="0" topLeftCell="A1">
      <selection activeCell="I11" sqref="I11"/>
    </sheetView>
  </sheetViews>
  <sheetFormatPr defaultColWidth="9.140625" defaultRowHeight="12.75"/>
  <cols>
    <col min="1" max="5" width="10.7109375" style="0" customWidth="1"/>
    <col min="6" max="6" width="10.7109375" style="1" customWidth="1"/>
    <col min="7" max="16" width="10.7109375" style="0" customWidth="1"/>
  </cols>
  <sheetData>
    <row r="1" ht="30" customHeight="1"/>
    <row r="2" spans="3:7" ht="30" customHeight="1">
      <c r="C2" s="84" t="s">
        <v>69</v>
      </c>
      <c r="D2" s="85"/>
      <c r="E2" s="85"/>
      <c r="F2" s="85"/>
      <c r="G2" s="19"/>
    </row>
    <row r="3" spans="3:7" ht="30" customHeight="1">
      <c r="C3" s="24" t="s">
        <v>70</v>
      </c>
      <c r="D3" s="24" t="s">
        <v>71</v>
      </c>
      <c r="E3" s="24" t="s">
        <v>72</v>
      </c>
      <c r="F3" s="24" t="s">
        <v>73</v>
      </c>
      <c r="G3" s="19"/>
    </row>
    <row r="4" spans="3:7" ht="30" customHeight="1">
      <c r="C4" s="28">
        <f>D4*E4</f>
        <v>3000000</v>
      </c>
      <c r="D4" s="28">
        <f>'اطلاعات اوليه '!L5</f>
        <v>600</v>
      </c>
      <c r="E4" s="28">
        <f>'اطلاعات اوليه '!L4</f>
        <v>5000</v>
      </c>
      <c r="F4" s="44" t="s">
        <v>1</v>
      </c>
      <c r="G4" s="33"/>
    </row>
    <row r="5" spans="3:7" ht="30" customHeight="1">
      <c r="C5" s="28">
        <f>E5*D5</f>
        <v>800000</v>
      </c>
      <c r="D5" s="28">
        <f>'اطلاعات اوليه '!K5</f>
        <v>800</v>
      </c>
      <c r="E5" s="28">
        <f>'اطلاعات اوليه '!K4</f>
        <v>1000</v>
      </c>
      <c r="F5" s="44" t="s">
        <v>0</v>
      </c>
      <c r="G5" s="19"/>
    </row>
    <row r="6" spans="2:7" ht="30" customHeight="1">
      <c r="B6" s="2"/>
      <c r="C6" s="34">
        <f>SUM(C4:C5)</f>
        <v>3800000</v>
      </c>
      <c r="D6" s="28"/>
      <c r="E6" s="28"/>
      <c r="F6" s="45" t="s">
        <v>74</v>
      </c>
      <c r="G6" s="19"/>
    </row>
    <row r="7" spans="2:14" ht="30" customHeight="1">
      <c r="B7" s="2"/>
      <c r="C7" s="21"/>
      <c r="D7" s="20"/>
      <c r="E7" s="20"/>
      <c r="F7" s="20"/>
      <c r="G7" s="19"/>
      <c r="I7" s="9"/>
      <c r="J7" s="10"/>
      <c r="K7" s="9"/>
      <c r="L7" s="11"/>
      <c r="M7" s="11"/>
      <c r="N7" s="11"/>
    </row>
    <row r="8" spans="3:7" ht="30" customHeight="1">
      <c r="C8" s="19"/>
      <c r="D8" s="19"/>
      <c r="E8" s="19"/>
      <c r="F8" s="19"/>
      <c r="G8" s="19"/>
    </row>
    <row r="9" spans="3:5" ht="30" customHeight="1">
      <c r="C9" s="27"/>
      <c r="E9" s="19"/>
    </row>
    <row r="10" ht="30" customHeight="1">
      <c r="C10" s="26"/>
    </row>
    <row r="11" ht="30" customHeight="1">
      <c r="F11"/>
    </row>
    <row r="12" ht="30" customHeight="1"/>
    <row r="13" ht="30" customHeight="1"/>
    <row r="14" ht="30" customHeight="1"/>
    <row r="15" ht="30" customHeight="1"/>
    <row r="16" spans="8:14" ht="30" customHeight="1">
      <c r="H16" s="7"/>
      <c r="I16" s="6"/>
      <c r="J16" s="4"/>
      <c r="K16" s="4"/>
      <c r="L16" s="6"/>
      <c r="M16" s="4"/>
      <c r="N16" s="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>
      <c r="H31" s="15"/>
    </row>
    <row r="32" ht="30" customHeight="1">
      <c r="H32" s="1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>
      <c r="A39" s="3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spans="2:6" ht="30" customHeight="1">
      <c r="B48" s="8"/>
      <c r="C48" s="12"/>
      <c r="D48" s="6"/>
      <c r="E48" s="6"/>
      <c r="F48" s="6"/>
    </row>
    <row r="49" ht="30" customHeight="1"/>
    <row r="50" ht="30" customHeight="1"/>
    <row r="51" ht="30" customHeight="1">
      <c r="G51" s="15"/>
    </row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>
      <c r="F64"/>
    </row>
    <row r="65" ht="30" customHeight="1">
      <c r="B65" s="17"/>
    </row>
    <row r="66" ht="30" customHeight="1"/>
    <row r="67" ht="30" customHeight="1"/>
    <row r="68" ht="30" customHeight="1"/>
    <row r="69" ht="30" customHeight="1">
      <c r="H69" s="16"/>
    </row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>
      <c r="D81" s="18"/>
    </row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mergeCells count="1">
    <mergeCell ref="C2:F2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C8:G17"/>
  <sheetViews>
    <sheetView workbookViewId="0" topLeftCell="B16">
      <selection activeCell="E11" sqref="E11:F11"/>
    </sheetView>
  </sheetViews>
  <sheetFormatPr defaultColWidth="9.140625" defaultRowHeight="12.75"/>
  <cols>
    <col min="1" max="10" width="10.7109375" style="0" customWidth="1"/>
  </cols>
  <sheetData>
    <row r="2" ht="30" customHeight="1"/>
    <row r="3" ht="30" customHeight="1"/>
    <row r="4" ht="30" customHeight="1"/>
    <row r="5" ht="30" customHeight="1"/>
    <row r="6" ht="30" customHeight="1"/>
    <row r="7" ht="30" customHeight="1"/>
    <row r="8" spans="3:7" ht="30" customHeight="1">
      <c r="C8" s="19"/>
      <c r="D8" s="19"/>
      <c r="E8" s="19"/>
      <c r="F8" s="19"/>
      <c r="G8" s="19"/>
    </row>
    <row r="9" spans="3:7" ht="30" customHeight="1">
      <c r="C9" s="87" t="s">
        <v>75</v>
      </c>
      <c r="D9" s="87"/>
      <c r="E9" s="87"/>
      <c r="F9" s="87"/>
      <c r="G9" s="19"/>
    </row>
    <row r="10" spans="3:7" ht="30" customHeight="1">
      <c r="C10" s="24" t="s">
        <v>0</v>
      </c>
      <c r="D10" s="24" t="s">
        <v>1</v>
      </c>
      <c r="E10" s="88" t="s">
        <v>2</v>
      </c>
      <c r="F10" s="89"/>
      <c r="G10" s="19"/>
    </row>
    <row r="11" spans="3:7" ht="30" customHeight="1">
      <c r="C11" s="28">
        <f>'بودجه فروش'!E5</f>
        <v>1000</v>
      </c>
      <c r="D11" s="28">
        <f>'بودجه فروش'!E4</f>
        <v>5000</v>
      </c>
      <c r="E11" s="88" t="s">
        <v>76</v>
      </c>
      <c r="F11" s="89"/>
      <c r="G11" s="19"/>
    </row>
    <row r="12" spans="3:7" ht="30" customHeight="1">
      <c r="C12" s="28">
        <f>'اطلاعات اوليه '!K6</f>
        <v>50</v>
      </c>
      <c r="D12" s="28">
        <f>'اطلاعات اوليه '!L6</f>
        <v>1100</v>
      </c>
      <c r="E12" s="88" t="s">
        <v>77</v>
      </c>
      <c r="F12" s="89"/>
      <c r="G12" s="19"/>
    </row>
    <row r="13" spans="3:7" ht="30" customHeight="1">
      <c r="C13" s="28">
        <f>C12+C11</f>
        <v>1050</v>
      </c>
      <c r="D13" s="28">
        <f>D12+D11</f>
        <v>6100</v>
      </c>
      <c r="E13" s="86" t="s">
        <v>78</v>
      </c>
      <c r="F13" s="65"/>
      <c r="G13" s="19"/>
    </row>
    <row r="14" spans="3:7" ht="30" customHeight="1">
      <c r="C14" s="28">
        <f>'اطلاعات اوليه '!K7</f>
        <v>-50</v>
      </c>
      <c r="D14" s="28">
        <f>'اطلاعات اوليه '!L7</f>
        <v>-100</v>
      </c>
      <c r="E14" s="86" t="s">
        <v>79</v>
      </c>
      <c r="F14" s="65"/>
      <c r="G14" s="19"/>
    </row>
    <row r="15" spans="3:7" ht="30" customHeight="1">
      <c r="C15" s="35">
        <f>C13+C14</f>
        <v>1000</v>
      </c>
      <c r="D15" s="35">
        <f>D13+D14</f>
        <v>6000</v>
      </c>
      <c r="E15" s="86" t="s">
        <v>80</v>
      </c>
      <c r="F15" s="86"/>
      <c r="G15" s="19"/>
    </row>
    <row r="16" spans="3:7" ht="30" customHeight="1">
      <c r="C16" s="19"/>
      <c r="D16" s="19"/>
      <c r="E16" s="19"/>
      <c r="F16" s="19"/>
      <c r="G16" s="19"/>
    </row>
    <row r="17" spans="3:7" ht="30" customHeight="1">
      <c r="C17" s="19"/>
      <c r="D17" s="19"/>
      <c r="E17" s="19"/>
      <c r="F17" s="19"/>
      <c r="G17" s="19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mergeCells count="7">
    <mergeCell ref="E15:F15"/>
    <mergeCell ref="E13:F13"/>
    <mergeCell ref="E14:F14"/>
    <mergeCell ref="C9:F9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7"/>
  </sheetPr>
  <dimension ref="B2:O23"/>
  <sheetViews>
    <sheetView zoomScale="150" zoomScaleNormal="150" workbookViewId="0" topLeftCell="B16">
      <selection activeCell="I65" sqref="I65"/>
    </sheetView>
  </sheetViews>
  <sheetFormatPr defaultColWidth="9.140625" defaultRowHeight="12.75"/>
  <cols>
    <col min="1" max="28" width="10.7109375" style="0" customWidth="1"/>
  </cols>
  <sheetData>
    <row r="1" ht="30" customHeight="1"/>
    <row r="2" spans="2:6" ht="30" customHeight="1">
      <c r="B2" s="94" t="s">
        <v>81</v>
      </c>
      <c r="C2" s="94"/>
      <c r="D2" s="94"/>
      <c r="E2" s="94"/>
      <c r="F2" s="94"/>
    </row>
    <row r="3" spans="2:6" ht="30" customHeight="1">
      <c r="B3" s="97" t="s">
        <v>82</v>
      </c>
      <c r="C3" s="98"/>
      <c r="D3" s="98"/>
      <c r="E3" s="98"/>
      <c r="F3" s="98"/>
    </row>
    <row r="4" spans="2:6" ht="30" customHeight="1">
      <c r="B4" s="24" t="s">
        <v>83</v>
      </c>
      <c r="C4" s="24">
        <v>112</v>
      </c>
      <c r="D4" s="24">
        <v>111</v>
      </c>
      <c r="E4" s="86" t="s">
        <v>2</v>
      </c>
      <c r="F4" s="86"/>
    </row>
    <row r="5" spans="2:6" ht="30" customHeight="1">
      <c r="B5" s="24"/>
      <c r="C5" s="24"/>
      <c r="D5" s="24"/>
      <c r="E5" s="93" t="s">
        <v>84</v>
      </c>
      <c r="F5" s="86"/>
    </row>
    <row r="6" spans="2:6" ht="30" customHeight="1">
      <c r="B6" s="38"/>
      <c r="C6" s="38">
        <v>36000</v>
      </c>
      <c r="D6" s="38">
        <v>72000</v>
      </c>
      <c r="E6" s="86" t="s">
        <v>85</v>
      </c>
      <c r="F6" s="95"/>
    </row>
    <row r="7" spans="2:6" ht="30" customHeight="1">
      <c r="B7" s="38"/>
      <c r="C7" s="38">
        <v>8000</v>
      </c>
      <c r="D7" s="38">
        <v>12000</v>
      </c>
      <c r="E7" s="86" t="s">
        <v>86</v>
      </c>
      <c r="F7" s="95"/>
    </row>
    <row r="8" spans="2:6" ht="30" customHeight="1">
      <c r="B8" s="38"/>
      <c r="C8" s="38">
        <f>SUM(C6:C7)</f>
        <v>44000</v>
      </c>
      <c r="D8" s="38">
        <f>SUM(D6:D7)</f>
        <v>84000</v>
      </c>
      <c r="E8" s="86" t="s">
        <v>87</v>
      </c>
      <c r="F8" s="86"/>
    </row>
    <row r="9" spans="2:6" ht="30" customHeight="1">
      <c r="B9" s="35">
        <v>109000</v>
      </c>
      <c r="C9" s="38">
        <v>6000</v>
      </c>
      <c r="D9" s="38">
        <v>7000</v>
      </c>
      <c r="E9" s="96" t="s">
        <v>88</v>
      </c>
      <c r="F9" s="96"/>
    </row>
    <row r="10" spans="2:6" ht="30" customHeight="1">
      <c r="B10" s="38"/>
      <c r="C10" s="38">
        <f>C8-C9</f>
        <v>38000</v>
      </c>
      <c r="D10" s="38">
        <f>D8-D9</f>
        <v>77000</v>
      </c>
      <c r="E10" s="86" t="s">
        <v>89</v>
      </c>
      <c r="F10" s="86"/>
    </row>
    <row r="11" spans="2:12" ht="30" customHeight="1">
      <c r="B11" s="38"/>
      <c r="C11" s="38">
        <f>C22</f>
        <v>10</v>
      </c>
      <c r="D11" s="38">
        <f>D22</f>
        <v>7</v>
      </c>
      <c r="E11" s="86" t="s">
        <v>90</v>
      </c>
      <c r="F11" s="86"/>
      <c r="I11" s="1"/>
      <c r="J11" s="1"/>
      <c r="K11" s="1"/>
      <c r="L11" s="1"/>
    </row>
    <row r="12" spans="2:6" ht="30" customHeight="1">
      <c r="B12" s="35">
        <f>C12+D12</f>
        <v>919000</v>
      </c>
      <c r="C12" s="35">
        <f>C11*C10</f>
        <v>380000</v>
      </c>
      <c r="D12" s="35">
        <f>D11*D10</f>
        <v>539000</v>
      </c>
      <c r="E12" s="86" t="s">
        <v>91</v>
      </c>
      <c r="F12" s="86"/>
    </row>
    <row r="13" spans="2:6" ht="30" customHeight="1">
      <c r="B13" s="35">
        <f>B12+B9</f>
        <v>1028000</v>
      </c>
      <c r="C13" s="35"/>
      <c r="D13" s="35"/>
      <c r="E13" s="86" t="s">
        <v>74</v>
      </c>
      <c r="F13" s="86"/>
    </row>
    <row r="14" ht="30" customHeight="1"/>
    <row r="15" spans="2:6" ht="30" customHeight="1">
      <c r="B15" s="90" t="s">
        <v>92</v>
      </c>
      <c r="C15" s="91"/>
      <c r="D15" s="91"/>
      <c r="E15" s="91"/>
      <c r="F15" s="92"/>
    </row>
    <row r="16" spans="2:6" ht="30" customHeight="1">
      <c r="B16" s="24" t="s">
        <v>83</v>
      </c>
      <c r="C16" s="24">
        <v>112</v>
      </c>
      <c r="D16" s="24">
        <v>111</v>
      </c>
      <c r="E16" s="88" t="s">
        <v>2</v>
      </c>
      <c r="F16" s="89"/>
    </row>
    <row r="17" spans="2:6" ht="30" customHeight="1">
      <c r="B17" s="28"/>
      <c r="C17" s="28">
        <f>C8</f>
        <v>44000</v>
      </c>
      <c r="D17" s="36">
        <f>D8</f>
        <v>84000</v>
      </c>
      <c r="E17" s="88" t="s">
        <v>93</v>
      </c>
      <c r="F17" s="89"/>
    </row>
    <row r="18" spans="2:6" ht="30" customHeight="1">
      <c r="B18" s="28"/>
      <c r="C18" s="36">
        <v>2000</v>
      </c>
      <c r="D18" s="36">
        <v>8000</v>
      </c>
      <c r="E18" s="88" t="s">
        <v>94</v>
      </c>
      <c r="F18" s="89"/>
    </row>
    <row r="19" spans="2:6" ht="30" customHeight="1">
      <c r="B19" s="28"/>
      <c r="C19" s="28">
        <f>C18+C17</f>
        <v>46000</v>
      </c>
      <c r="D19" s="28">
        <f>D18+D17</f>
        <v>92000</v>
      </c>
      <c r="E19" s="88" t="s">
        <v>95</v>
      </c>
      <c r="F19" s="89"/>
    </row>
    <row r="20" spans="2:6" ht="30" customHeight="1">
      <c r="B20" s="28"/>
      <c r="C20" s="28">
        <v>-6000</v>
      </c>
      <c r="D20" s="28">
        <v>-7000</v>
      </c>
      <c r="E20" s="88" t="s">
        <v>96</v>
      </c>
      <c r="F20" s="89"/>
    </row>
    <row r="21" spans="2:6" ht="30" customHeight="1">
      <c r="B21" s="28"/>
      <c r="C21" s="28">
        <f>C20+C19</f>
        <v>40000</v>
      </c>
      <c r="D21" s="28">
        <f>D20+D19</f>
        <v>85000</v>
      </c>
      <c r="E21" s="88" t="s">
        <v>97</v>
      </c>
      <c r="F21" s="89"/>
    </row>
    <row r="22" spans="2:15" ht="30" customHeight="1">
      <c r="B22" s="28"/>
      <c r="C22" s="28">
        <f>'اطلاعات اوليه '!B23</f>
        <v>10</v>
      </c>
      <c r="D22" s="28">
        <f>'اطلاعات اوليه '!B22</f>
        <v>7</v>
      </c>
      <c r="E22" s="88" t="s">
        <v>90</v>
      </c>
      <c r="F22" s="89"/>
      <c r="K22" s="7"/>
      <c r="L22" s="6"/>
      <c r="M22" s="6"/>
      <c r="N22" s="6"/>
      <c r="O22" s="6"/>
    </row>
    <row r="23" spans="2:6" ht="30" customHeight="1">
      <c r="B23" s="34">
        <f>C23+D23</f>
        <v>995000</v>
      </c>
      <c r="C23" s="34">
        <f>C22*C21</f>
        <v>400000</v>
      </c>
      <c r="D23" s="34">
        <f>D22*D21</f>
        <v>595000</v>
      </c>
      <c r="E23" s="88" t="s">
        <v>74</v>
      </c>
      <c r="F23" s="89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</sheetData>
  <mergeCells count="21">
    <mergeCell ref="B2:F2"/>
    <mergeCell ref="E13:F13"/>
    <mergeCell ref="E6:F6"/>
    <mergeCell ref="E12:F12"/>
    <mergeCell ref="E10:F10"/>
    <mergeCell ref="E11:F11"/>
    <mergeCell ref="E9:F9"/>
    <mergeCell ref="E7:F7"/>
    <mergeCell ref="B3:F3"/>
    <mergeCell ref="E4:F4"/>
    <mergeCell ref="E5:F5"/>
    <mergeCell ref="E8:F8"/>
    <mergeCell ref="E21:F21"/>
    <mergeCell ref="E22:F22"/>
    <mergeCell ref="E23:F23"/>
    <mergeCell ref="B15:F15"/>
    <mergeCell ref="E17:F17"/>
    <mergeCell ref="E18:F18"/>
    <mergeCell ref="E19:F19"/>
    <mergeCell ref="E20:F20"/>
    <mergeCell ref="E16:F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8"/>
  </sheetPr>
  <dimension ref="B2:J10"/>
  <sheetViews>
    <sheetView workbookViewId="0" topLeftCell="A1">
      <selection activeCell="A1" sqref="A1"/>
    </sheetView>
  </sheetViews>
  <sheetFormatPr defaultColWidth="9.140625" defaultRowHeight="12.75"/>
  <cols>
    <col min="1" max="15" width="10.7109375" style="0" customWidth="1"/>
  </cols>
  <sheetData>
    <row r="1" ht="30" customHeight="1"/>
    <row r="2" spans="2:7" ht="30" customHeight="1">
      <c r="B2" s="94" t="s">
        <v>98</v>
      </c>
      <c r="C2" s="94"/>
      <c r="D2" s="94"/>
      <c r="E2" s="94"/>
      <c r="F2" s="94"/>
      <c r="G2" s="94"/>
    </row>
    <row r="3" spans="2:7" ht="30" customHeight="1">
      <c r="B3" s="24" t="s">
        <v>74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73</v>
      </c>
    </row>
    <row r="4" spans="2:7" ht="30" customHeight="1">
      <c r="B4" s="28">
        <f>C4*D4</f>
        <v>480000</v>
      </c>
      <c r="C4" s="28">
        <f>'اطلاعات اوليه '!B21</f>
        <v>20</v>
      </c>
      <c r="D4" s="28">
        <f>F4*E4</f>
        <v>24000</v>
      </c>
      <c r="E4" s="28">
        <f>'اطلاعات اوليه '!C5</f>
        <v>4</v>
      </c>
      <c r="F4" s="28">
        <f>'بودجه تولید'!D15</f>
        <v>6000</v>
      </c>
      <c r="G4" s="24" t="s">
        <v>1</v>
      </c>
    </row>
    <row r="5" spans="2:7" ht="30" customHeight="1">
      <c r="B5" s="28">
        <f>C5*D5</f>
        <v>120000</v>
      </c>
      <c r="C5" s="28">
        <f>'اطلاعات اوليه '!B21</f>
        <v>20</v>
      </c>
      <c r="D5" s="28">
        <f>E5*F5</f>
        <v>6000</v>
      </c>
      <c r="E5" s="28">
        <f>'اطلاعات اوليه '!B5</f>
        <v>6</v>
      </c>
      <c r="F5" s="28">
        <f>'بودجه تولید'!C15</f>
        <v>1000</v>
      </c>
      <c r="G5" s="24" t="s">
        <v>0</v>
      </c>
    </row>
    <row r="6" spans="2:7" ht="30" customHeight="1">
      <c r="B6" s="34">
        <f>SUM(B4:B5)</f>
        <v>600000</v>
      </c>
      <c r="C6" s="35"/>
      <c r="D6" s="34">
        <f>SUM(D4:D5)</f>
        <v>30000</v>
      </c>
      <c r="E6" s="99" t="s">
        <v>103</v>
      </c>
      <c r="F6" s="100"/>
      <c r="G6" s="101"/>
    </row>
    <row r="7" ht="30" customHeight="1"/>
    <row r="8" ht="30" customHeight="1"/>
    <row r="9" ht="30" customHeight="1"/>
    <row r="10" ht="30" customHeight="1">
      <c r="J10" s="15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2">
    <mergeCell ref="B2:G2"/>
    <mergeCell ref="E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29"/>
  </sheetPr>
  <dimension ref="B2:H9"/>
  <sheetViews>
    <sheetView workbookViewId="0" topLeftCell="A1">
      <selection activeCell="A1" sqref="A1:A16384"/>
    </sheetView>
  </sheetViews>
  <sheetFormatPr defaultColWidth="9.140625" defaultRowHeight="12.75"/>
  <cols>
    <col min="1" max="16384" width="10.7109375" style="0" customWidth="1"/>
  </cols>
  <sheetData>
    <row r="1" ht="30" customHeight="1"/>
    <row r="2" spans="2:8" ht="30" customHeight="1">
      <c r="B2" s="103" t="s">
        <v>104</v>
      </c>
      <c r="C2" s="104"/>
      <c r="D2" s="104"/>
      <c r="E2" s="104"/>
      <c r="F2" s="104"/>
      <c r="G2" s="104"/>
      <c r="H2" s="105"/>
    </row>
    <row r="3" spans="2:8" ht="30" customHeight="1">
      <c r="B3" s="24" t="s">
        <v>74</v>
      </c>
      <c r="C3" s="23"/>
      <c r="D3" s="106" t="s">
        <v>105</v>
      </c>
      <c r="E3" s="107"/>
      <c r="F3" s="23"/>
      <c r="G3" s="106" t="s">
        <v>106</v>
      </c>
      <c r="H3" s="107"/>
    </row>
    <row r="4" spans="2:8" ht="30" customHeight="1">
      <c r="B4" s="28"/>
      <c r="C4" s="28">
        <v>220000</v>
      </c>
      <c r="D4" s="88" t="s">
        <v>107</v>
      </c>
      <c r="E4" s="89"/>
      <c r="F4" s="28">
        <v>90000</v>
      </c>
      <c r="G4" s="88" t="s">
        <v>108</v>
      </c>
      <c r="H4" s="89"/>
    </row>
    <row r="5" spans="2:8" ht="30" customHeight="1">
      <c r="B5" s="28"/>
      <c r="C5" s="28">
        <v>50000</v>
      </c>
      <c r="D5" s="88" t="s">
        <v>109</v>
      </c>
      <c r="E5" s="89"/>
      <c r="F5" s="28">
        <v>210000</v>
      </c>
      <c r="G5" s="108" t="s">
        <v>110</v>
      </c>
      <c r="H5" s="109"/>
    </row>
    <row r="6" spans="2:8" ht="30" customHeight="1">
      <c r="B6" s="28"/>
      <c r="C6" s="28">
        <v>100000</v>
      </c>
      <c r="D6" s="88" t="s">
        <v>111</v>
      </c>
      <c r="E6" s="89"/>
      <c r="F6" s="28">
        <v>300000</v>
      </c>
      <c r="G6" s="88" t="s">
        <v>112</v>
      </c>
      <c r="H6" s="89"/>
    </row>
    <row r="7" spans="2:8" ht="30" customHeight="1">
      <c r="B7" s="28"/>
      <c r="C7" s="28">
        <v>22000</v>
      </c>
      <c r="D7" s="88" t="s">
        <v>113</v>
      </c>
      <c r="E7" s="89"/>
      <c r="F7" s="28">
        <v>120000</v>
      </c>
      <c r="G7" s="88" t="s">
        <v>113</v>
      </c>
      <c r="H7" s="89"/>
    </row>
    <row r="8" spans="2:8" ht="30" customHeight="1">
      <c r="B8" s="28"/>
      <c r="C8" s="28">
        <v>18000</v>
      </c>
      <c r="D8" s="88" t="s">
        <v>114</v>
      </c>
      <c r="E8" s="89"/>
      <c r="F8" s="28">
        <v>60000</v>
      </c>
      <c r="G8" s="88" t="s">
        <v>115</v>
      </c>
      <c r="H8" s="89"/>
    </row>
    <row r="9" spans="2:8" ht="30" customHeight="1">
      <c r="B9" s="35">
        <f>C9+F9</f>
        <v>1190000</v>
      </c>
      <c r="C9" s="35">
        <f>SUM(C4:C8)</f>
        <v>410000</v>
      </c>
      <c r="D9" s="102" t="s">
        <v>24</v>
      </c>
      <c r="E9" s="102"/>
      <c r="F9" s="35">
        <f>SUM(F4:F8)</f>
        <v>780000</v>
      </c>
      <c r="G9" s="102" t="s">
        <v>24</v>
      </c>
      <c r="H9" s="102"/>
    </row>
    <row r="10" ht="30" customHeight="1"/>
  </sheetData>
  <mergeCells count="15">
    <mergeCell ref="B2:H2"/>
    <mergeCell ref="G3:H3"/>
    <mergeCell ref="G4:H4"/>
    <mergeCell ref="G5:H5"/>
    <mergeCell ref="D3:E3"/>
    <mergeCell ref="D4:E4"/>
    <mergeCell ref="D5:E5"/>
    <mergeCell ref="G9:H9"/>
    <mergeCell ref="D9:E9"/>
    <mergeCell ref="G6:H6"/>
    <mergeCell ref="G7:H7"/>
    <mergeCell ref="G8:H8"/>
    <mergeCell ref="D6:E6"/>
    <mergeCell ref="D7:E7"/>
    <mergeCell ref="D8:E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30"/>
  </sheetPr>
  <dimension ref="B2:K23"/>
  <sheetViews>
    <sheetView workbookViewId="0" topLeftCell="A17">
      <selection activeCell="D22" sqref="D22"/>
    </sheetView>
  </sheetViews>
  <sheetFormatPr defaultColWidth="9.140625" defaultRowHeight="12.75"/>
  <cols>
    <col min="1" max="12" width="10.7109375" style="0" customWidth="1"/>
  </cols>
  <sheetData>
    <row r="1" ht="30" customHeight="1"/>
    <row r="2" spans="2:8" ht="30" customHeight="1">
      <c r="B2" s="110" t="s">
        <v>116</v>
      </c>
      <c r="C2" s="111"/>
      <c r="D2" s="111"/>
      <c r="E2" s="111"/>
      <c r="F2" s="111"/>
      <c r="G2" s="111"/>
      <c r="H2" s="112"/>
    </row>
    <row r="3" spans="2:8" ht="30" customHeight="1">
      <c r="B3" s="90" t="s">
        <v>117</v>
      </c>
      <c r="C3" s="91"/>
      <c r="D3" s="91"/>
      <c r="E3" s="91"/>
      <c r="F3" s="91"/>
      <c r="G3" s="91"/>
      <c r="H3" s="92"/>
    </row>
    <row r="4" spans="2:8" ht="30" customHeight="1">
      <c r="B4" s="24" t="s">
        <v>74</v>
      </c>
      <c r="C4" s="24" t="s">
        <v>0</v>
      </c>
      <c r="D4" s="24" t="s">
        <v>1</v>
      </c>
      <c r="E4" s="24" t="s">
        <v>118</v>
      </c>
      <c r="F4" s="24" t="s">
        <v>119</v>
      </c>
      <c r="G4" s="113" t="s">
        <v>59</v>
      </c>
      <c r="H4" s="114"/>
    </row>
    <row r="5" spans="2:8" ht="30" customHeight="1">
      <c r="B5" s="23"/>
      <c r="C5" s="23"/>
      <c r="D5" s="23">
        <f>F5*E5</f>
        <v>84</v>
      </c>
      <c r="E5" s="23">
        <f>'بودجه مصرف وخرید مواد'!D11</f>
        <v>7</v>
      </c>
      <c r="F5" s="23">
        <v>12</v>
      </c>
      <c r="G5" s="88" t="s">
        <v>120</v>
      </c>
      <c r="H5" s="89"/>
    </row>
    <row r="6" spans="2:8" ht="30" customHeight="1">
      <c r="B6" s="23"/>
      <c r="C6" s="23">
        <f>E6*F6</f>
        <v>84</v>
      </c>
      <c r="D6" s="23"/>
      <c r="E6" s="23">
        <f>E5</f>
        <v>7</v>
      </c>
      <c r="F6" s="23">
        <v>12</v>
      </c>
      <c r="G6" s="88" t="s">
        <v>120</v>
      </c>
      <c r="H6" s="89"/>
    </row>
    <row r="7" spans="2:8" ht="30" customHeight="1">
      <c r="B7" s="23"/>
      <c r="C7" s="23"/>
      <c r="D7" s="23">
        <f>E7*F7</f>
        <v>60</v>
      </c>
      <c r="E7" s="23">
        <f>'بودجه مصرف وخرید مواد'!C11</f>
        <v>10</v>
      </c>
      <c r="F7" s="23">
        <v>6</v>
      </c>
      <c r="G7" s="88" t="s">
        <v>121</v>
      </c>
      <c r="H7" s="89"/>
    </row>
    <row r="8" spans="2:8" ht="30" customHeight="1">
      <c r="B8" s="23"/>
      <c r="C8" s="23">
        <f>E8*F8</f>
        <v>80</v>
      </c>
      <c r="D8" s="23"/>
      <c r="E8" s="23">
        <f>E7</f>
        <v>10</v>
      </c>
      <c r="F8" s="23">
        <v>8</v>
      </c>
      <c r="G8" s="115" t="s">
        <v>121</v>
      </c>
      <c r="H8" s="116"/>
    </row>
    <row r="9" spans="2:8" ht="30" customHeight="1">
      <c r="B9" s="23"/>
      <c r="C9" s="23"/>
      <c r="D9" s="23">
        <f>F9*E9</f>
        <v>80</v>
      </c>
      <c r="E9" s="23">
        <f>'بودجه دستمزد'!C4</f>
        <v>20</v>
      </c>
      <c r="F9" s="23">
        <f>'بودجه دستمزد'!E4</f>
        <v>4</v>
      </c>
      <c r="G9" s="115" t="s">
        <v>122</v>
      </c>
      <c r="H9" s="116"/>
    </row>
    <row r="10" spans="2:8" ht="30" customHeight="1">
      <c r="B10" s="23"/>
      <c r="C10" s="23">
        <f>E10*F10</f>
        <v>120</v>
      </c>
      <c r="D10" s="23"/>
      <c r="E10" s="23">
        <f>E9</f>
        <v>20</v>
      </c>
      <c r="F10" s="23">
        <f>'بودجه دستمزد'!E5</f>
        <v>6</v>
      </c>
      <c r="G10" s="115" t="s">
        <v>123</v>
      </c>
      <c r="H10" s="116"/>
    </row>
    <row r="11" spans="2:8" ht="30" customHeight="1">
      <c r="B11" s="23"/>
      <c r="C11" s="23"/>
      <c r="D11" s="23">
        <f>E11*F11</f>
        <v>160</v>
      </c>
      <c r="E11" s="23">
        <v>40</v>
      </c>
      <c r="F11" s="23">
        <v>4</v>
      </c>
      <c r="G11" s="115" t="s">
        <v>124</v>
      </c>
      <c r="H11" s="116"/>
    </row>
    <row r="12" spans="2:8" ht="30" customHeight="1">
      <c r="B12" s="23"/>
      <c r="C12" s="23">
        <f>E12*F12</f>
        <v>240</v>
      </c>
      <c r="D12" s="23"/>
      <c r="E12" s="25">
        <v>40</v>
      </c>
      <c r="F12" s="23">
        <v>6</v>
      </c>
      <c r="G12" s="115" t="s">
        <v>124</v>
      </c>
      <c r="H12" s="116"/>
    </row>
    <row r="13" spans="2:8" ht="30" customHeight="1">
      <c r="B13" s="24">
        <f>D13+C13</f>
        <v>908</v>
      </c>
      <c r="C13" s="24">
        <f>SUM(C5:C12)</f>
        <v>524</v>
      </c>
      <c r="D13" s="24">
        <f>SUM(D5:D12)</f>
        <v>384</v>
      </c>
      <c r="E13" s="23"/>
      <c r="F13" s="23"/>
      <c r="G13" s="115" t="s">
        <v>125</v>
      </c>
      <c r="H13" s="116"/>
    </row>
    <row r="14" spans="2:8" ht="30" customHeight="1">
      <c r="B14" s="19"/>
      <c r="C14" s="19"/>
      <c r="D14" s="19"/>
      <c r="E14" s="19"/>
      <c r="F14" s="19"/>
      <c r="G14" s="19"/>
      <c r="H14" s="19"/>
    </row>
    <row r="15" spans="2:8" ht="30" customHeight="1">
      <c r="B15" s="90" t="s">
        <v>126</v>
      </c>
      <c r="C15" s="91"/>
      <c r="D15" s="91"/>
      <c r="E15" s="91"/>
      <c r="F15" s="91"/>
      <c r="G15" s="92"/>
      <c r="H15" s="19"/>
    </row>
    <row r="16" spans="2:8" ht="30" customHeight="1">
      <c r="B16" s="24" t="s">
        <v>74</v>
      </c>
      <c r="C16" s="24" t="s">
        <v>127</v>
      </c>
      <c r="D16" s="24" t="s">
        <v>118</v>
      </c>
      <c r="E16" s="24" t="s">
        <v>119</v>
      </c>
      <c r="F16" s="115" t="s">
        <v>59</v>
      </c>
      <c r="G16" s="116"/>
      <c r="H16" s="29"/>
    </row>
    <row r="17" spans="2:8" ht="30" customHeight="1">
      <c r="B17" s="23"/>
      <c r="C17" s="23">
        <f>D17*E17</f>
        <v>56000</v>
      </c>
      <c r="D17" s="23">
        <f>'بودجه موجودیها'!E5</f>
        <v>7</v>
      </c>
      <c r="E17" s="23">
        <v>8000</v>
      </c>
      <c r="F17" s="115" t="s">
        <v>128</v>
      </c>
      <c r="G17" s="116"/>
      <c r="H17" s="19"/>
    </row>
    <row r="18" spans="2:8" ht="30" customHeight="1">
      <c r="B18" s="23"/>
      <c r="C18" s="23">
        <f>D18*E18</f>
        <v>20000</v>
      </c>
      <c r="D18" s="23">
        <f>'بودجه موجودیها'!E7</f>
        <v>10</v>
      </c>
      <c r="E18" s="23">
        <v>2000</v>
      </c>
      <c r="F18" s="115" t="s">
        <v>129</v>
      </c>
      <c r="G18" s="116"/>
      <c r="H18" s="19"/>
    </row>
    <row r="19" spans="2:8" ht="30" customHeight="1">
      <c r="B19" s="24">
        <f>C17+C18</f>
        <v>76000</v>
      </c>
      <c r="C19" s="23"/>
      <c r="D19" s="23"/>
      <c r="E19" s="23"/>
      <c r="F19" s="115" t="s">
        <v>24</v>
      </c>
      <c r="G19" s="116"/>
      <c r="H19" s="19"/>
    </row>
    <row r="20" spans="2:8" ht="30" customHeight="1">
      <c r="B20" s="23"/>
      <c r="C20" s="23">
        <f>D20*E20</f>
        <v>422400</v>
      </c>
      <c r="D20" s="23">
        <f>'بودجه موجودیها'!D13</f>
        <v>384</v>
      </c>
      <c r="E20" s="50">
        <f>'اطلاعات اوليه '!L6</f>
        <v>1100</v>
      </c>
      <c r="F20" s="102" t="s">
        <v>85</v>
      </c>
      <c r="G20" s="102"/>
      <c r="H20" s="19"/>
    </row>
    <row r="21" spans="2:8" ht="30" customHeight="1">
      <c r="B21" s="23"/>
      <c r="C21" s="23">
        <f>D21*E21</f>
        <v>26200</v>
      </c>
      <c r="D21" s="23">
        <f>'بودجه موجودیها'!C13</f>
        <v>524</v>
      </c>
      <c r="E21" s="50">
        <f>'اطلاعات اوليه '!K6</f>
        <v>50</v>
      </c>
      <c r="F21" s="102" t="s">
        <v>130</v>
      </c>
      <c r="G21" s="102"/>
      <c r="H21" s="19"/>
    </row>
    <row r="22" spans="2:8" ht="30" customHeight="1">
      <c r="B22" s="24">
        <f>C21+C20</f>
        <v>448600</v>
      </c>
      <c r="C22" s="23"/>
      <c r="D22" s="23"/>
      <c r="E22" s="23"/>
      <c r="F22" s="102" t="s">
        <v>131</v>
      </c>
      <c r="G22" s="102"/>
      <c r="H22" s="19"/>
    </row>
    <row r="23" spans="2:11" ht="30" customHeight="1">
      <c r="B23" s="22">
        <f>B19+B22</f>
        <v>524600</v>
      </c>
      <c r="C23" s="23"/>
      <c r="D23" s="23"/>
      <c r="E23" s="23"/>
      <c r="F23" s="86" t="s">
        <v>74</v>
      </c>
      <c r="G23" s="86"/>
      <c r="H23" s="19"/>
      <c r="I23" s="5"/>
      <c r="J23" s="4"/>
      <c r="K23" s="4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21">
    <mergeCell ref="F19:G19"/>
    <mergeCell ref="G10:H10"/>
    <mergeCell ref="G11:H11"/>
    <mergeCell ref="G12:H12"/>
    <mergeCell ref="G13:H13"/>
    <mergeCell ref="B15:G15"/>
    <mergeCell ref="F16:G16"/>
    <mergeCell ref="F17:G17"/>
    <mergeCell ref="F18:G18"/>
    <mergeCell ref="G6:H6"/>
    <mergeCell ref="G7:H7"/>
    <mergeCell ref="G8:H8"/>
    <mergeCell ref="G9:H9"/>
    <mergeCell ref="B2:H2"/>
    <mergeCell ref="B3:H3"/>
    <mergeCell ref="G4:H4"/>
    <mergeCell ref="G5:H5"/>
    <mergeCell ref="F23:G23"/>
    <mergeCell ref="F20:G20"/>
    <mergeCell ref="F21:G21"/>
    <mergeCell ref="F22:G2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mehdi</cp:lastModifiedBy>
  <cp:lastPrinted>2005-01-31T15:17:27Z</cp:lastPrinted>
  <dcterms:created xsi:type="dcterms:W3CDTF">2004-05-26T19:30:21Z</dcterms:created>
  <dcterms:modified xsi:type="dcterms:W3CDTF">2005-06-23T20:08:46Z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