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9210" activeTab="0"/>
  </bookViews>
  <sheets>
    <sheet name="معرفي" sheetId="1" r:id="rId1"/>
    <sheet name="مقدمه" sheetId="2" r:id="rId2"/>
    <sheet name="ترازنامه" sheetId="3" r:id="rId3"/>
    <sheet name="صورت سود و زيان" sheetId="4" r:id="rId4"/>
    <sheet name="صورت سود و زيان جامع" sheetId="5" r:id="rId5"/>
    <sheet name="صورت جريان وجوه نقد" sheetId="6" r:id="rId6"/>
    <sheet name="تاريخچه فعاليت شركت" sheetId="7" r:id="rId7"/>
    <sheet name="مبناي تهيه صورت هاي مالي" sheetId="8" r:id="rId8"/>
    <sheet name="خلاصه اهم رويه هاي حسابداري" sheetId="9" r:id="rId9"/>
    <sheet name="موجودي وجه نقد" sheetId="10" r:id="rId10"/>
    <sheet name="سرمايه گذاري هاي كوتاه مدت" sheetId="11" r:id="rId11"/>
    <sheet name="حسابها و اسناد دريافتني تجاري" sheetId="12" r:id="rId12"/>
    <sheet name="ساير حسابها و اسناد دريافتني" sheetId="13" r:id="rId13"/>
    <sheet name="موجودي مواد و كالا" sheetId="14" r:id="rId14"/>
    <sheet name="سفارشات و پيش پرداختها" sheetId="15" r:id="rId15"/>
    <sheet name="داراييهاي ثابت مشهود" sheetId="16" r:id="rId16"/>
    <sheet name="داراييهاي نامشهود" sheetId="17" r:id="rId17"/>
    <sheet name="سرمايه گذاري هاي بلند مدت" sheetId="18" r:id="rId18"/>
    <sheet name="ساير داراييها" sheetId="19" r:id="rId19"/>
    <sheet name="حسابها و اسناد پرداختني تجاري" sheetId="20" r:id="rId20"/>
    <sheet name="ساير حسابها و اسناد پرداختني" sheetId="21" r:id="rId21"/>
    <sheet name="پيش دريافت ها" sheetId="22" r:id="rId22"/>
    <sheet name="ذخيره ماليات" sheetId="23" r:id="rId23"/>
    <sheet name="سود سهام پيشنهادي و پرداختني" sheetId="24" r:id="rId24"/>
    <sheet name="تسهيلات مالي دريافتي" sheetId="25" r:id="rId25"/>
    <sheet name="حسابهاواسناد پرداختني بلند مدت" sheetId="26" r:id="rId26"/>
    <sheet name="ذخيره مزاياي پايان خدمت كاركنان" sheetId="27" r:id="rId27"/>
    <sheet name="سرمايه" sheetId="28" r:id="rId28"/>
    <sheet name="اندوخته قانوني " sheetId="29" r:id="rId29"/>
    <sheet name="ساير اندوخته ها" sheetId="30" r:id="rId30"/>
    <sheet name="فروش خالص و درامد حاصل از ارائه" sheetId="31" r:id="rId31"/>
    <sheet name="بهاي تمام شده كالاي فروش رفته و" sheetId="32" r:id="rId32"/>
    <sheet name="هزينه هاي فروش ،اداري و عمومي" sheetId="33" r:id="rId33"/>
    <sheet name="خالص ساير درامد هاو هزينه هاي ع" sheetId="34" r:id="rId34"/>
    <sheet name="هزينه هاي مالي" sheetId="35" r:id="rId35"/>
    <sheet name="خالص ساير درامد هاو هزينه هاي " sheetId="36" r:id="rId36"/>
    <sheet name="اقلام غير مترقبه" sheetId="37" r:id="rId37"/>
    <sheet name="تعديلات سنواتي" sheetId="38" r:id="rId38"/>
    <sheet name="صورت تطبيق سود عملياتي" sheetId="39" r:id="rId39"/>
    <sheet name="وجوه نقدي غير مترقبه" sheetId="40" r:id="rId40"/>
    <sheet name="مبادلات غير نقدي" sheetId="41" r:id="rId41"/>
    <sheet name="تعهدات و بدهيهاي احتمالي" sheetId="42" r:id="rId42"/>
    <sheet name="رويدادهاي بعد از تاريخ ترازنامه" sheetId="43" r:id="rId43"/>
    <sheet name="معاملات با اشخاص وابسته " sheetId="44" r:id="rId44"/>
  </sheets>
  <definedNames/>
  <calcPr fullCalcOnLoad="1"/>
</workbook>
</file>

<file path=xl/sharedStrings.xml><?xml version="1.0" encoding="utf-8"?>
<sst xmlns="http://schemas.openxmlformats.org/spreadsheetml/2006/main" count="1238" uniqueCount="838">
  <si>
    <t>شركت سهامي عام نمونه</t>
  </si>
  <si>
    <t>صورت هاي مالي</t>
  </si>
  <si>
    <t>سال مالي منتهي به 29 اسفند ماه 1382</t>
  </si>
  <si>
    <t>با احترام</t>
  </si>
  <si>
    <t xml:space="preserve">به پيوست صورت هاي مالي شركت سهامي عام نمونه مربوط به سال مالي </t>
  </si>
  <si>
    <t xml:space="preserve"> </t>
  </si>
  <si>
    <t>ترازنامه</t>
  </si>
  <si>
    <t>صورت سود و زيان</t>
  </si>
  <si>
    <t>گردش حساب سود و زيان انباشته</t>
  </si>
  <si>
    <t>صورت سود و زيان جامع</t>
  </si>
  <si>
    <t>صورت جريان وجوه نقد</t>
  </si>
  <si>
    <t>يادداشت هاي توضيحي</t>
  </si>
  <si>
    <t>الف - تاريخچه فعاليت شركت</t>
  </si>
  <si>
    <t>ب - مبناي تهيه صورت هاي مالي</t>
  </si>
  <si>
    <t>ج - خلاصه اهم رويه هاي حسابداري</t>
  </si>
  <si>
    <t>د - يادداشت هاي مربوط به اقلاو مندرج در صورت هاي مالي و ساير اطلاعات مالي</t>
  </si>
  <si>
    <t>امضا</t>
  </si>
  <si>
    <t>سمت</t>
  </si>
  <si>
    <t>اعضاي هيئت مديره</t>
  </si>
  <si>
    <t xml:space="preserve">داراييها </t>
  </si>
  <si>
    <t>ميليون ريال</t>
  </si>
  <si>
    <t>داراييهاي جاري:</t>
  </si>
  <si>
    <t>موجودي نقد</t>
  </si>
  <si>
    <t>سرمايه گذاري كوتاه مدت</t>
  </si>
  <si>
    <t>حسابها و اسناد دريافتني تجاري</t>
  </si>
  <si>
    <t>ساير حسابها و اسناد دريافتني</t>
  </si>
  <si>
    <t>موجودي مواد و كالا</t>
  </si>
  <si>
    <t>سفارشات و پيش پرداختها</t>
  </si>
  <si>
    <t>جمع دارايي هاي جاري</t>
  </si>
  <si>
    <t>داراييهاي غير جاري</t>
  </si>
  <si>
    <t>داراييهاي ثابت مشهود</t>
  </si>
  <si>
    <t>سرمايه گذاريهاي بلند مدت</t>
  </si>
  <si>
    <t>ساير داراييها</t>
  </si>
  <si>
    <t>جمع دارايي هاي غير جاري</t>
  </si>
  <si>
    <t>يادداشت</t>
  </si>
  <si>
    <t>1381/12/29</t>
  </si>
  <si>
    <t>تجديد ارائه شده</t>
  </si>
  <si>
    <t>بدهيها و حقوق صاحبان سهام</t>
  </si>
  <si>
    <t>بدهيهاي جاري:</t>
  </si>
  <si>
    <t>حساب ها و اسناد پرداختني تجاري</t>
  </si>
  <si>
    <t>ساير حسابها و اسناد پرداختني</t>
  </si>
  <si>
    <t>پيش دريافتها</t>
  </si>
  <si>
    <t>ذخيره ماليات</t>
  </si>
  <si>
    <t>سود سهام پيشنهادي و پرداختني</t>
  </si>
  <si>
    <t>تسهيلات مالي دريافتي</t>
  </si>
  <si>
    <t>جمع بدهيهاي جاري</t>
  </si>
  <si>
    <t>حسابها و اسناد پرداختني بلند مدت</t>
  </si>
  <si>
    <t>تسهيلات مالي دريافتي بلند مدت</t>
  </si>
  <si>
    <t>ذخيره مزاياي پايان خدمت كاركنان</t>
  </si>
  <si>
    <t>جمع بدهيهاي غير جاري</t>
  </si>
  <si>
    <t>جمع بدهيها</t>
  </si>
  <si>
    <t>حقوق صاحبان سهام :</t>
  </si>
  <si>
    <t>اندوخته قانوني</t>
  </si>
  <si>
    <t>ساير اندوخته ها</t>
  </si>
  <si>
    <t>مازاد تجديد ارزيابي داراييهاي ثابت مشهود</t>
  </si>
  <si>
    <t>سود انباشته</t>
  </si>
  <si>
    <t>جمع حقوق صاحبان سهام</t>
  </si>
  <si>
    <t>جمع بدهيها و حقوق صاحبان سهام</t>
  </si>
  <si>
    <t>جمع داراييها</t>
  </si>
  <si>
    <t>(تجديد ارائه شده)</t>
  </si>
  <si>
    <t>1382/212/29</t>
  </si>
  <si>
    <t>يادداشت هاي توضيحي همراه،جزءلاينفك صورت هاي مالي است .</t>
  </si>
  <si>
    <t>فروش خالص و درامد ارائه خدمات</t>
  </si>
  <si>
    <t>بهاي تمام شده كالاي فروش رفته و خدمات ارائه شده</t>
  </si>
  <si>
    <t>سود عملياتي</t>
  </si>
  <si>
    <t>هزينه هاي مالي</t>
  </si>
  <si>
    <t>خالص ساير درامدها و هزينه هاي غير عملياتي</t>
  </si>
  <si>
    <t>سود ناشي از فعاليت هاي عادي قبل از ماليات</t>
  </si>
  <si>
    <t>ماليات سود فعاليت هاي عادي</t>
  </si>
  <si>
    <t>سود خالص ناشي از فعاليت هاي عادي</t>
  </si>
  <si>
    <t>اقلام غير مترقبه</t>
  </si>
  <si>
    <t>اثر مالياتي اقلام غير مترقبه</t>
  </si>
  <si>
    <t>سود خالص</t>
  </si>
  <si>
    <t>سود ناخالص</t>
  </si>
  <si>
    <t>سال</t>
  </si>
  <si>
    <t>شرح</t>
  </si>
  <si>
    <t>سود انباشته در ابتداي سال</t>
  </si>
  <si>
    <t>تعديلات سنواتي</t>
  </si>
  <si>
    <t>سود انباشته در ابتداي سال - تعديل شده</t>
  </si>
  <si>
    <t>سود قابل تخصيص</t>
  </si>
  <si>
    <t>تخصيص سود :</t>
  </si>
  <si>
    <t>سود سهام پيشنهادي / مصوب</t>
  </si>
  <si>
    <t>سود انباشته در پايان سال</t>
  </si>
  <si>
    <t>سود خالص سال</t>
  </si>
  <si>
    <t>سود جامع سال مالي</t>
  </si>
  <si>
    <t>سود جامع شناسايي شده از تاريخ گزارشگري دوره قبل</t>
  </si>
  <si>
    <t xml:space="preserve">يادداشت  </t>
  </si>
  <si>
    <t>يادداشت هاي توضيحي همراه جزءلا ينفك صورت هاي مالي است .</t>
  </si>
  <si>
    <t>فعاليت هاي عملياتي :</t>
  </si>
  <si>
    <t>جريان خالص ورود وجه نقد ناشي از فعاليت هاي عملياتي</t>
  </si>
  <si>
    <t>بازده سرمايه گذاريها و سود پرداختي بابت تامين مالي :</t>
  </si>
  <si>
    <t>سود دريافتي بابت سپرده هاي سرمايه گذاري بلند  مدت</t>
  </si>
  <si>
    <t>سود دريافتي بابت سپرده هاي سرمايه گذاري كوتاه   مدت</t>
  </si>
  <si>
    <t>سود سهام دريافتي</t>
  </si>
  <si>
    <t>سود پرداختي بابت تسهيلات مالي</t>
  </si>
  <si>
    <t>سود سهام پرداختي</t>
  </si>
  <si>
    <t xml:space="preserve">جريان خالص ورود وجه نقد ناشي ازبازده سرمايه گذاريها وسود پرداختي بابت تامين مالي </t>
  </si>
  <si>
    <t>ماليات بر درامد :</t>
  </si>
  <si>
    <t>ماليات بر درامد پرداختي (شامل پيش پرداخت ماليات بر درامد )</t>
  </si>
  <si>
    <t>فعاليت هاي سرمايه گذاري :</t>
  </si>
  <si>
    <t>وجوه پرداختي جهت خريد داراييهاي ثابت مشهود</t>
  </si>
  <si>
    <t xml:space="preserve">وجوه پرداختي جهت تحصيل سرمايه گذاريهاي بلند مدت </t>
  </si>
  <si>
    <t>وجوه حاصل از فروش داراييهاي ثابت مشهود</t>
  </si>
  <si>
    <t>وجوه حاصل از فروش سرمايه گذاريهاي كوتاه مدت</t>
  </si>
  <si>
    <t>وجوه نقدي غير مترقبه - خسارت دريافتي از بيمه</t>
  </si>
  <si>
    <t>جريان خالص خروج وجه نقد ناشي از فعاليتهاي سرمايه گذاري</t>
  </si>
  <si>
    <t xml:space="preserve">جريان خالص ورود وجه نقد قبل از فعاليهاي تامين مالي </t>
  </si>
  <si>
    <t>فعاليت هاي تامين مالي :</t>
  </si>
  <si>
    <t>وجوه حاصل از افزايش سرمايه</t>
  </si>
  <si>
    <t>دريافت تسهيلات مالي</t>
  </si>
  <si>
    <t>بازپرداخت اصل تسهيلات مالي دريافتي</t>
  </si>
  <si>
    <t>جريان خالص ورود وجه نقد قبل از فعاليت هاي تامين مالي</t>
  </si>
  <si>
    <t>خالص افزايش (كاهش ) در وجه نقد</t>
  </si>
  <si>
    <t>مانده وجه نقد در اغاز سال</t>
  </si>
  <si>
    <t>مانده وجه نقد در پايان سال</t>
  </si>
  <si>
    <t>مبادلات غير نقدي</t>
  </si>
  <si>
    <t>شرح :</t>
  </si>
  <si>
    <t>يادداشت هاي توضيحي همراه جزءلاينفك صورت هاي مالي است .</t>
  </si>
  <si>
    <t xml:space="preserve">  </t>
  </si>
  <si>
    <t>نفر</t>
  </si>
  <si>
    <t>يادداشت هاي توضيحي صورتهاي مالي</t>
  </si>
  <si>
    <t>يادداشت هاي توضيحي صورت هاي مالي</t>
  </si>
  <si>
    <t>مو</t>
  </si>
  <si>
    <t>يادداشتهاي توضيحي صورتهاي مالي</t>
  </si>
  <si>
    <t xml:space="preserve">    </t>
  </si>
  <si>
    <t xml:space="preserve">ميليون ريال </t>
  </si>
  <si>
    <t>موجودي نزد بانكها</t>
  </si>
  <si>
    <t>تنخواه گردانها</t>
  </si>
  <si>
    <t>وجوه در راه</t>
  </si>
  <si>
    <t>گواهي سپرده ارزي</t>
  </si>
  <si>
    <t>موجودي صندوق *</t>
  </si>
  <si>
    <t xml:space="preserve">  *موجودي فوق شامل سپرده سرمايه گذاري كوتاه مدت بدون سررسيد در بانك است .*</t>
  </si>
  <si>
    <t>موجودي نقد در تاريخ 1385/12/29 شامل وجوه ارزي معادل ...........................ميلين ريال است .</t>
  </si>
  <si>
    <t>سهام شركت هاي پذيرفته شده در بورس   *</t>
  </si>
  <si>
    <t>اوراق مشاركت</t>
  </si>
  <si>
    <t>سرمايه گذاري در سهام ساير شركتها  **</t>
  </si>
  <si>
    <t>جمع سرمايه گذاري در اوراق بهادار</t>
  </si>
  <si>
    <t>سپرده هاي سرمايه گذاري كوتاه مدت</t>
  </si>
  <si>
    <t>سرمايه گذاريهاي سريع المعامله در بازار:</t>
  </si>
  <si>
    <t xml:space="preserve">   ارزش بازار سرمايه گذاري هاي سريع المعامله در ترازنامهجمعا به ميزان ......................... ميليون ريال بيش از مبلغ دفتري است . * </t>
  </si>
  <si>
    <t>سرمايه گذاري در سهام ساير شركتها در تاريخ ترازنامه شامل موارد زير است : * *</t>
  </si>
  <si>
    <t>نام</t>
  </si>
  <si>
    <t xml:space="preserve">تعداد سهام </t>
  </si>
  <si>
    <t xml:space="preserve">بهاي تمام شده </t>
  </si>
  <si>
    <t xml:space="preserve">ذخيره كاهش ارزش </t>
  </si>
  <si>
    <t xml:space="preserve">خالص </t>
  </si>
  <si>
    <t>ارزش بازار</t>
  </si>
  <si>
    <t>سهام شركتهاي پذيرفته شده در بورس :</t>
  </si>
  <si>
    <t>سهام شركتهاي خارج از بورس:</t>
  </si>
  <si>
    <t>شركت</t>
  </si>
  <si>
    <t>ريالي</t>
  </si>
  <si>
    <t>ارزي</t>
  </si>
  <si>
    <t>ذخيره مطالبات مشكوك الوصول</t>
  </si>
  <si>
    <t>خالص</t>
  </si>
  <si>
    <t>اسناد دريافتني تجاري :</t>
  </si>
  <si>
    <t xml:space="preserve">شركت هاي گروه </t>
  </si>
  <si>
    <t>ساير اشخاص</t>
  </si>
  <si>
    <t>حسابهاي دريافتني تجاري:</t>
  </si>
  <si>
    <t xml:space="preserve">شركتهاي گروه </t>
  </si>
  <si>
    <t>ساير اشخاص وابسته</t>
  </si>
  <si>
    <t>مانده</t>
  </si>
  <si>
    <t>كاركنان (وام و مساعده )</t>
  </si>
  <si>
    <t>سپرده هاي موقت</t>
  </si>
  <si>
    <t>طلب از شركت هاي گروه</t>
  </si>
  <si>
    <t>طلب از ساير اشخاص وابسته</t>
  </si>
  <si>
    <t>بهاي تمام شده</t>
  </si>
  <si>
    <t>ذخيره كاهش ارزش</t>
  </si>
  <si>
    <t>كالاي ساخته شده</t>
  </si>
  <si>
    <t>كالاي در جريان ساخت</t>
  </si>
  <si>
    <t>مواد اوليه و بسته بندي</t>
  </si>
  <si>
    <t>قطعات و لوازم يدكي</t>
  </si>
  <si>
    <t xml:space="preserve">جمع </t>
  </si>
  <si>
    <t>كالاي در راه</t>
  </si>
  <si>
    <t>سفارشات خارجي :</t>
  </si>
  <si>
    <t xml:space="preserve">مواد اوليه </t>
  </si>
  <si>
    <t>پيش پرداخت ها :</t>
  </si>
  <si>
    <t xml:space="preserve">خريد مواد اوليه </t>
  </si>
  <si>
    <t>بيمه داراييها</t>
  </si>
  <si>
    <t>ساير پيش پرداخت ها</t>
  </si>
  <si>
    <t>شرح اقلام</t>
  </si>
  <si>
    <t>ماندده در 1384/12/29</t>
  </si>
  <si>
    <t>داراييهاي اضافه شده طي سال مالي</t>
  </si>
  <si>
    <t>داراييهاي فروخته شده طي سال مالي</t>
  </si>
  <si>
    <t>نقل و انتقالات و ساير تغيرات</t>
  </si>
  <si>
    <t>مانده در 1385/12/29</t>
  </si>
  <si>
    <t>مانده در 1384/12/29</t>
  </si>
  <si>
    <t>استهلاك سال مالي</t>
  </si>
  <si>
    <t>استهلاك انباشته داراييهاي فروخته شده</t>
  </si>
  <si>
    <t>بهاي تمام شده يا مبلغ تجديد ارزيابي - ميليون ريال</t>
  </si>
  <si>
    <t>استهلاك انباشته  -  ميليون ريال</t>
  </si>
  <si>
    <t>مبلغ دفتري ميليون ريال</t>
  </si>
  <si>
    <t>جدول بهاي تمام شده و استهلاك انباشته داراييهاي ثابت مشهود به شرح زير است :</t>
  </si>
  <si>
    <t xml:space="preserve">زمين </t>
  </si>
  <si>
    <t>ساختمان</t>
  </si>
  <si>
    <t>تاسيسات</t>
  </si>
  <si>
    <t>ماشين الات و تجهيزات</t>
  </si>
  <si>
    <t>اثاثه و منصوبات</t>
  </si>
  <si>
    <t xml:space="preserve">ابزار الات </t>
  </si>
  <si>
    <t>وسايل نقليه</t>
  </si>
  <si>
    <t>داراييهاي در دست تكميل</t>
  </si>
  <si>
    <t>سفارشات و پيش پرداخت هاي سرمايه اي</t>
  </si>
  <si>
    <t>اقلام سرمايه اي در انبار</t>
  </si>
  <si>
    <t>حق امتياز استفاده از خدمات عمومي</t>
  </si>
  <si>
    <t>سرقفلي محل كسب</t>
  </si>
  <si>
    <t>ساير داراييهاي نامشهود</t>
  </si>
  <si>
    <t>داراييهاي نامشهود</t>
  </si>
  <si>
    <t>سرمايه گذاري در سهام شركتها</t>
  </si>
  <si>
    <t>سپرده هاي سرمايه گذاري بلند مدت بانكي</t>
  </si>
  <si>
    <t>سرمايه گذاري در سهام شركتها به شرح زير تفكيك مي شود :</t>
  </si>
  <si>
    <t>جمع</t>
  </si>
  <si>
    <t>ساير شركتها :</t>
  </si>
  <si>
    <t>تعداد سهام</t>
  </si>
  <si>
    <t>درصد سرمايه گذاري</t>
  </si>
  <si>
    <t>ارزش اسمي</t>
  </si>
  <si>
    <t>ذخيره كاهش دائمي در ارزش</t>
  </si>
  <si>
    <t>حصه بلند مدت وام كاركنان</t>
  </si>
  <si>
    <t>اسناد دريافتني بلند مدت</t>
  </si>
  <si>
    <t>ساير</t>
  </si>
  <si>
    <t>شركت هاي گروه</t>
  </si>
  <si>
    <t>حسابهاي پرداختني تجاري :</t>
  </si>
  <si>
    <t xml:space="preserve">ساير اشخاص </t>
  </si>
  <si>
    <t>اسناد پرداختني تجاري :</t>
  </si>
  <si>
    <t xml:space="preserve">ريالي </t>
  </si>
  <si>
    <t xml:space="preserve">ارزي </t>
  </si>
  <si>
    <t>اسناد پرداختني غير تجاري</t>
  </si>
  <si>
    <t>مالياتهاي تكليفي</t>
  </si>
  <si>
    <t>حق بيمه هاي پرداختني</t>
  </si>
  <si>
    <t>سپرده حسن انجام كار</t>
  </si>
  <si>
    <t>ذخيره هزينه هاي تعلق گرفته پرداخت نشده</t>
  </si>
  <si>
    <t>پيش دريافت از مشتريان :</t>
  </si>
  <si>
    <t>نمايندگيهاي فروش</t>
  </si>
  <si>
    <t>شركتهاي گروه</t>
  </si>
  <si>
    <t>ساير مشتريان</t>
  </si>
  <si>
    <t>ساير پيش دريافتها</t>
  </si>
  <si>
    <t>سال مالي</t>
  </si>
  <si>
    <t>درامد مشمول ماليات</t>
  </si>
  <si>
    <t>ابرازي</t>
  </si>
  <si>
    <t>تشخيصي</t>
  </si>
  <si>
    <t>قطعي</t>
  </si>
  <si>
    <t>تاديه شده</t>
  </si>
  <si>
    <t>مانده ذخيره</t>
  </si>
  <si>
    <t>ماليات</t>
  </si>
  <si>
    <t xml:space="preserve"> ميليون ريال1384</t>
  </si>
  <si>
    <t>ميليون ريال    - 1385</t>
  </si>
  <si>
    <t>سود (زيان)ابرازي</t>
  </si>
  <si>
    <t>ماليات بر درامد شركت براي كليه سال هاي قبل از 1380 قطعي و تسويه شده است .</t>
  </si>
  <si>
    <t>خلاصه وضعيت ذخيره ماليات (ماليات پرداختني)براي سال هاي 1380 تا 1385  به شرح جدول زير است :</t>
  </si>
  <si>
    <t>نحوه تشخيص</t>
  </si>
  <si>
    <t>منظور از تاديه شده مبالغ پرداختي و نيز اسناد پرداختني تسليمي به وزارت امور اقتصادي و دارايي است .</t>
  </si>
  <si>
    <t>سود سهام پيشنهادي(</t>
  </si>
  <si>
    <t>سود سهام پرداختني</t>
  </si>
  <si>
    <t>خلاصه وضعيت تسهيلات مالي دريافتي بر حسب مباني مختلف بشرح زير است :</t>
  </si>
  <si>
    <t>الف - به تفكيك تامين كنندگان تسهيلات :</t>
  </si>
  <si>
    <t>كسر ميشود : سود و كارمزد سالهاي اتي</t>
  </si>
  <si>
    <t>حصه بلند مدت</t>
  </si>
  <si>
    <t>حصه جاري</t>
  </si>
  <si>
    <t>اضافه مي شود :سود كارمزد و جرائم معوق</t>
  </si>
  <si>
    <t>ب - به تفكيك نرخ سود و كارمزد :</t>
  </si>
  <si>
    <t>20تا 24  در صد</t>
  </si>
  <si>
    <t>15%تا  %20</t>
  </si>
  <si>
    <t>10تا %15%</t>
  </si>
  <si>
    <t>بدون سود و كارمزد</t>
  </si>
  <si>
    <t>ج  -  به تفكيك زمانبندي پرداخت :</t>
  </si>
  <si>
    <t>پس از ان</t>
  </si>
  <si>
    <t>د  - به تفكيك نوع وثيقه :</t>
  </si>
  <si>
    <t>در قبال زمين و ساختمان و ماشين الات</t>
  </si>
  <si>
    <t>در قبال چك و سفته</t>
  </si>
  <si>
    <t>در قبال ساير داراييها</t>
  </si>
  <si>
    <t>تسهيلات بدون وثيقه</t>
  </si>
  <si>
    <t>اسناد پرداختني ارزي</t>
  </si>
  <si>
    <t>اسناد پرداختني ريالي:</t>
  </si>
  <si>
    <t>واگذاري به وزارت امور اقتصادي و دارايي</t>
  </si>
  <si>
    <t xml:space="preserve">واگذاري به سازمان تامين اجتماعي </t>
  </si>
  <si>
    <t>ساير اسناد پرداختني</t>
  </si>
  <si>
    <t>حساب هاي پرداختني :</t>
  </si>
  <si>
    <t xml:space="preserve">تجاري </t>
  </si>
  <si>
    <t>سرسيد اسناد پرداختني بلند مدت در تاريخ ترازنامه به شرح زير است :</t>
  </si>
  <si>
    <t>مبلغ - ميليون ريال</t>
  </si>
  <si>
    <t>مانده در ابتداي سال</t>
  </si>
  <si>
    <t>پرداخت شده طي سال</t>
  </si>
  <si>
    <t>ذخيره تامين شده</t>
  </si>
  <si>
    <t>مانده در پايان سال</t>
  </si>
  <si>
    <t>گردش حساب مزبور طي سال به شرح زير است :</t>
  </si>
  <si>
    <t>درصد سهام</t>
  </si>
  <si>
    <t xml:space="preserve">سرمايه شركت در ابتداي سال                 ميليون ريال بوده و طي سال از محل </t>
  </si>
  <si>
    <t>اورده نقدي سهامداران به مبلغ                 ميليون ريال افزايش يافته است .</t>
  </si>
  <si>
    <t>ابتداي سال</t>
  </si>
  <si>
    <t xml:space="preserve">اضافه شده طي سال </t>
  </si>
  <si>
    <t xml:space="preserve">سرمايه در پايان سال </t>
  </si>
  <si>
    <t>كاهش</t>
  </si>
  <si>
    <t>افزايش</t>
  </si>
  <si>
    <t>اندوخته طرح توسعه</t>
  </si>
  <si>
    <t>اندوخته عمومي</t>
  </si>
  <si>
    <t xml:space="preserve">ساير اندوخته ها متشكل از اندوخته عمومي و اندوخته طرح توسعه است . شركت به منظور تقويت بنيه مالي خود به موجب </t>
  </si>
  <si>
    <t>ماده ..... اساسنامه هر سال معادل ..... درصد از سود خالص را به اندوخته عمومي تخصيص مي دهد . علاوه بر اين شركت به</t>
  </si>
  <si>
    <t>منظور اجراي طرح توسعه ............. طبق مصوبات مجمع عمومي مبالغي را به اندوخته طرح توسعه اختصاص داده است .</t>
  </si>
  <si>
    <t>گردش حساب اندوخته هاي ياد شده طي سال مالي به شرح زير است :</t>
  </si>
  <si>
    <t>داخل كشور :</t>
  </si>
  <si>
    <t>جمع فروش داخلي</t>
  </si>
  <si>
    <t>خارج كشور :</t>
  </si>
  <si>
    <t>جمع فروش خارج از كشور</t>
  </si>
  <si>
    <t>جمع كل</t>
  </si>
  <si>
    <t>برگشت از فروش و تخفيفات</t>
  </si>
  <si>
    <t>فروش خالص</t>
  </si>
  <si>
    <t>درامد ارائه خدمات</t>
  </si>
  <si>
    <t>مقدار</t>
  </si>
  <si>
    <t>مشتريان عمده محصولات شركت بر اساس صورت حسابهاي صادره به شرح زير است :</t>
  </si>
  <si>
    <t>مبلغ فروش</t>
  </si>
  <si>
    <t>درصد نسبت به كل</t>
  </si>
  <si>
    <t>شركت هاي وابسته</t>
  </si>
  <si>
    <t>اقاي</t>
  </si>
  <si>
    <t>جدول مقايسه اي فروش و بهاي تمام شده محصولات اصلي به شرح زير است :</t>
  </si>
  <si>
    <t>فروش</t>
  </si>
  <si>
    <t>درصد سود ناخالص به فروش</t>
  </si>
  <si>
    <t>درامد ارائه خدمات به شرح زير است :</t>
  </si>
  <si>
    <t>خدمات كارمزدي</t>
  </si>
  <si>
    <t>درامد حمل محصولات</t>
  </si>
  <si>
    <t>مواد مستقيم مصرفي</t>
  </si>
  <si>
    <t>جمع هزينه هاي توليد</t>
  </si>
  <si>
    <t>ضايعات غير عادي</t>
  </si>
  <si>
    <t>افزايش /كاهش موجودي كالاي در جريان ساخت</t>
  </si>
  <si>
    <t>بهاي تمام شده كالاي توليد شده</t>
  </si>
  <si>
    <t>افزايش/ كاهش موجودي كلاي ساخته شده</t>
  </si>
  <si>
    <t>بهاي تمام شده كالاي فروش رفته</t>
  </si>
  <si>
    <t>بهاي تمام شده خدمات ارائه شده</t>
  </si>
  <si>
    <t>جدول بهاي تمام شده كالاي فروش رفته و خدمات ارائه شده به شرح زير است :</t>
  </si>
  <si>
    <t>در سال مورد گزارش معادل ...... ميليون ريال (سال قبل ........... ميليون ريال)مواد اوليه خريداري</t>
  </si>
  <si>
    <t xml:space="preserve">شده است . تامين كنندگان اصلي مواد اوليه (بيش از ده درصد خريد )به تفكيك مبلغ خريد از هر يك </t>
  </si>
  <si>
    <t>به شرح زير است :</t>
  </si>
  <si>
    <t>نوع مواد اوليه</t>
  </si>
  <si>
    <t>كشور</t>
  </si>
  <si>
    <t>نام فروشنده</t>
  </si>
  <si>
    <t>ارز مورد نياز براي خريد مواد اوليه در شرايط عادي توليد حدودا معادل .............دلار در سال است.</t>
  </si>
  <si>
    <t xml:space="preserve">دستمزد مستقيم </t>
  </si>
  <si>
    <t>سربار توليد</t>
  </si>
  <si>
    <t>حقوق و دستمزد و مزايا</t>
  </si>
  <si>
    <t>بيمه سهم كارفرما و بيمه بيكاري</t>
  </si>
  <si>
    <t>مزاياي پايان خدمت</t>
  </si>
  <si>
    <t>مواد غير مستقيم</t>
  </si>
  <si>
    <t>استهلاك</t>
  </si>
  <si>
    <t xml:space="preserve">تعمير و نگهداشت </t>
  </si>
  <si>
    <t>برق و سوخت</t>
  </si>
  <si>
    <t>حق بيمه اموال</t>
  </si>
  <si>
    <t>اياب و ذهاب</t>
  </si>
  <si>
    <t>مقايسه مقدار توليد شركت در سال مورد گزارش با ظرفيت اسمي و ظرفيت معمول (عملي)نتايج زير را نشان مي دهد :</t>
  </si>
  <si>
    <t>واحد اندازه گيري</t>
  </si>
  <si>
    <t>ظرفيت اسمي</t>
  </si>
  <si>
    <t>ظرفيت معمول</t>
  </si>
  <si>
    <t>توليد واقعي سال</t>
  </si>
  <si>
    <t>محصول</t>
  </si>
  <si>
    <t>بهاي تمام شده كالاي فروش رفته و خدمات ارايه شده (26)</t>
  </si>
  <si>
    <t>حقوق و دستمزدو مزايا</t>
  </si>
  <si>
    <t>بيمه سهم كارفرماو بيمه بيكاري</t>
  </si>
  <si>
    <t>اجاره</t>
  </si>
  <si>
    <t>حمل و نقل</t>
  </si>
  <si>
    <t>حق العملكاري و كميسيون فروش</t>
  </si>
  <si>
    <t>استهلاك دارايي هاي ثابت مشهود</t>
  </si>
  <si>
    <t>مطالبات مشكوك الوصول و سوخت شده</t>
  </si>
  <si>
    <t>سفر و فوق العاده ماموريت</t>
  </si>
  <si>
    <t>هزينه هاي فروش ،اداري و عمومي (27)</t>
  </si>
  <si>
    <t>سال1385</t>
  </si>
  <si>
    <t>سال 1384</t>
  </si>
  <si>
    <t>فروش ضايعات</t>
  </si>
  <si>
    <t>سود حاصل از فروش مواد اوليه</t>
  </si>
  <si>
    <t>هزينه هاي جذب نشده در توليد</t>
  </si>
  <si>
    <t>ضايعات غير عادي توليد</t>
  </si>
  <si>
    <t>زيان كاهش ارزش موجوديها</t>
  </si>
  <si>
    <t>خالص ساير درامدها و هزينه هاي عملياتي (28)</t>
  </si>
  <si>
    <t>مبلغ ..............ميليون ريال ضايعات عادي ناشي از .........................است .</t>
  </si>
  <si>
    <t>تسهيلات دريافتي از بانكها</t>
  </si>
  <si>
    <t>تسهيلات دريافتي از شركت اصلي</t>
  </si>
  <si>
    <t>تسهيلات دريافتي از ساير اشخاص</t>
  </si>
  <si>
    <t>طبقه بندي هزينه هاي مالي بر حسب تامين كنندگان تسهيلات به قرار زير است :</t>
  </si>
  <si>
    <t>هزينه هاي مالي (29)</t>
  </si>
  <si>
    <t>سود حاصل از اوراق مشاركت و سپرده هاي سرمايه گذاري بلند مدت</t>
  </si>
  <si>
    <t>سود سهام</t>
  </si>
  <si>
    <t>زيان ناشي از كاهش ارزش سرمايه گذاريها</t>
  </si>
  <si>
    <t>سود ناشي از فروش سرمايه گذاري ها</t>
  </si>
  <si>
    <t>خالص ساير درامدها و هزينه هاي غير عملياتي (30 )</t>
  </si>
  <si>
    <t>خسارات وارده به داراييهاي ثابت مشهود</t>
  </si>
  <si>
    <t>خسارات وارده به موجودي مواد و كالا</t>
  </si>
  <si>
    <t>مبلغ</t>
  </si>
  <si>
    <t xml:space="preserve">اقلام غير مترقبه مربوط به خسارات وارده به بخشي از داراييهاي </t>
  </si>
  <si>
    <t>شركت در نتيجه وقوع............. به شرح زير است :</t>
  </si>
  <si>
    <t>اقلام غير مترقبه (31 )</t>
  </si>
  <si>
    <t>اثار انباشته تغيير در رويه حسابداري</t>
  </si>
  <si>
    <t>هزينه استهلاك</t>
  </si>
  <si>
    <t>خالص افزايش در ذخيره مزايا ي پايان خدمت كاركنان</t>
  </si>
  <si>
    <t>افزايش موجودي مواد و كالا</t>
  </si>
  <si>
    <t>افزايش سفارشات و پيش پرداختها</t>
  </si>
  <si>
    <t xml:space="preserve">افزايش حساب هاي دريافتني عملياتي </t>
  </si>
  <si>
    <t>افزايش حساب هاي پرداختني عملياتي</t>
  </si>
  <si>
    <t>افزايش پيش دريافت هاي عملياتي</t>
  </si>
  <si>
    <t>صورت تطبيق سود عملياتي (33 )</t>
  </si>
  <si>
    <t>صورت تطبيق سود عملياتي با جريان خالص ورود وجه نقد ناشي از فعاليت هاي عملياتي به شرح زير است :</t>
  </si>
  <si>
    <t>طي سال مورد گزارش بابت خسارت وارده به ............. شركت در اثر وقوع ....</t>
  </si>
  <si>
    <t>نقدي غير مترقبه در صورت جريان وجوه نقد انعكاس يافته است .</t>
  </si>
  <si>
    <t xml:space="preserve">مبلغ     ........... ميليون ريال از شركت بيمه دريافت شده كه به عنوان جريان </t>
  </si>
  <si>
    <t>وجوه نقدي غير مترقبه (34 )</t>
  </si>
  <si>
    <t>تحصيل داراييهاي ثابت مشهود در قبال اسناد پرداختني</t>
  </si>
  <si>
    <t>مبادلات غير نقدي عمده طي سال به شرح زير است  :</t>
  </si>
  <si>
    <t>شركت سهامي عام ...</t>
  </si>
  <si>
    <t>مبادلات غير نقدي(35 )</t>
  </si>
  <si>
    <t>تضمين بدهي كاركنان به بانكها</t>
  </si>
  <si>
    <t>فروش دين به بانكها</t>
  </si>
  <si>
    <t>دعاوي حقوقي مطروحه عليه شركت در خصوص</t>
  </si>
  <si>
    <t>خريد ماشين الات خط توليد ......</t>
  </si>
  <si>
    <t>مبلغ تعهد شده سرمايه گذاري در شركت ..........</t>
  </si>
  <si>
    <t>تعهدات و بدهي هاي احتمالي (36 )</t>
  </si>
  <si>
    <t xml:space="preserve">الف- بدهي هاي احتمالي موضوع ماده 235 قانون اصلاح قسمتي از قانون تجارت </t>
  </si>
  <si>
    <t>مصوب سال 1347 در تاريخ ترازنامه به شرح زير است :</t>
  </si>
  <si>
    <t>ب - ساير بدهيهاي احتمالي در تاريخ ترازنامه به شرح زير است :</t>
  </si>
  <si>
    <t>تعهدات سرمايه اي ناشي از قرار دادهاي منعقده و مصوب در تاريخ ترازنامه به شرح زير است :</t>
  </si>
  <si>
    <t>رويدادهاي بعد از تاريخ ترازنامه (37)</t>
  </si>
  <si>
    <t>سال مالي منتهي به 29 اسفند ماه 1385</t>
  </si>
  <si>
    <t>رويداد هايي كه در دوره بعد از تاريخ ترازنامه تا تاريخ تصويب صورت هاي مالي</t>
  </si>
  <si>
    <t>اتفاق افتاده اما مستلزم تعديل اقلام صورت هاي مالي نبوده به شرح زير است :</t>
  </si>
  <si>
    <t xml:space="preserve">منظور تامين وجوه لازم جهت ... افزايش سرمايه شركت را به ميزان ... ميليون </t>
  </si>
  <si>
    <t>ريال تصويب كرده است .</t>
  </si>
  <si>
    <t xml:space="preserve">ب - در تاريخ ... انبار شركت دچار .. شده كه از اين بابت در حدود ... ميليون ريال </t>
  </si>
  <si>
    <t xml:space="preserve">به شركت خسارت وارد گرديده است . لازم به ذكر است كه موجوديهاي شركت در </t>
  </si>
  <si>
    <t>قبال ..... تا مبلغ ... ميليون ريال بيمه شده است .</t>
  </si>
  <si>
    <t>نام شركت طرف معامله</t>
  </si>
  <si>
    <t>نوع وابستگي</t>
  </si>
  <si>
    <t>شرح معامله</t>
  </si>
  <si>
    <t>مبلغ معامله</t>
  </si>
  <si>
    <t>ارزش منصفانه معامله</t>
  </si>
  <si>
    <t>مانده بدهي در پايان سال</t>
  </si>
  <si>
    <t>الف - معاملات مشمول ماده 129</t>
  </si>
  <si>
    <t>معاملات اشخاص وابسته ( 38 )</t>
  </si>
  <si>
    <t>شركت سهامي عام ..</t>
  </si>
  <si>
    <t>معاملات انجام شده با اشخاص وابسته طي سال مالي مورد گزارش به شرح زير بوده است :</t>
  </si>
  <si>
    <t xml:space="preserve">سال مالي منتهي به 29 اسفند ماه 1385 </t>
  </si>
  <si>
    <t>در تاريخ 29 اسفند ماه 1385</t>
  </si>
  <si>
    <t>براي سال مالي منتهي به 29 اسفند ماه 1385</t>
  </si>
  <si>
    <t>ب - فعاليت اصلي شركت :</t>
  </si>
  <si>
    <t>الف - كليات :</t>
  </si>
  <si>
    <t>ج- وضعيت اشتغال</t>
  </si>
  <si>
    <t>متوسط تعداد كاركنان دائم و موقت طي سال به شرح زير است :</t>
  </si>
  <si>
    <t>كاركنان دائم</t>
  </si>
  <si>
    <t>كاركنان موقت</t>
  </si>
  <si>
    <t>تاريخچه فعاليت شركت (1)</t>
  </si>
  <si>
    <t>مبناي تهيه صورتهاي مالي (2)</t>
  </si>
  <si>
    <t xml:space="preserve">صورت هاي مالي اساسا بر مبناي بهاي تمام شده تاريخي تهيه  و در </t>
  </si>
  <si>
    <t>موارد مقتضي از ارزش هاي جاري نيز استفاده شده است .</t>
  </si>
  <si>
    <t>الف -موجودي مواد و كالا :</t>
  </si>
  <si>
    <t xml:space="preserve">م.جودي مواد و كالا به "اقل بهاي تمام شده و خالص ارزش فروش"تك تك </t>
  </si>
  <si>
    <t xml:space="preserve">اقلام/گروههاي اقلام مشابه ارزيابي مي شود . در صورت فزوني بهاي تمام </t>
  </si>
  <si>
    <t xml:space="preserve">شده نسبت به خالص ارزش فروش ، مابه التفاوت به عنوان ذخيره كاهش </t>
  </si>
  <si>
    <t xml:space="preserve">كاهش ارزش موجودي شناسايي مي شود. بهاي تمام شده موجوديها با </t>
  </si>
  <si>
    <t>بكارگيري روش هاي زير تعين مي گردد :</t>
  </si>
  <si>
    <t>روش مورد استفاده</t>
  </si>
  <si>
    <t>اولين صادره از اولين وارده</t>
  </si>
  <si>
    <t>ميانگين موزون</t>
  </si>
  <si>
    <t>ب - سرمايه گذاريها</t>
  </si>
  <si>
    <t>سرمايه گذاري هاي بلند مدت به بهاي تمام شده پس از كسر هرگونه ذخيره</t>
  </si>
  <si>
    <t xml:space="preserve">ان گروه از سرمايه گذاريهاي سريع المعامله در بازار كه به عنوان دارايي </t>
  </si>
  <si>
    <t xml:space="preserve">   بابت كاهش دائمي در ارزش هر يك از سرمايه گذاريها ارزشيابي مي شود .</t>
  </si>
  <si>
    <t xml:space="preserve">   جاري طبقه بندي مي شود به اقل بهاي تمام شده و خالص ارزش فروش </t>
  </si>
  <si>
    <t xml:space="preserve"> مجموع سرمايه گذاريهاو ساير سرمايه گذاريهاي جاري به اقل بهاي تمام شده </t>
  </si>
  <si>
    <t xml:space="preserve">  و خالص ارزش فروش هر يك از سرمايه گذاري ها ارزشيابي مي شود .</t>
  </si>
  <si>
    <t xml:space="preserve">در امد حاصل از سرمايه گذاريها در زمان تصويب سود توسط مجمع عمومي </t>
  </si>
  <si>
    <t>صاحبان سهام شركت سرمايه پذير (تا تاريخ ترازنامه ) شناسايي مي شود .</t>
  </si>
  <si>
    <t>خلاصه اهم رويه هاي حسابداري (3 )</t>
  </si>
  <si>
    <t>ج- داراييهاي ثابت مشهود:</t>
  </si>
  <si>
    <t>داراييهاي ثابت مشهود،به استثناي مورد مندرج در يادداشت 2 بر مبناي بهاي تمام شده در حسابها</t>
  </si>
  <si>
    <t xml:space="preserve">ثبت مي شود. مخارج بهسازي و تعميرات اساسي كه باعث افزايش قابل ملاحظه در ظرفيت يا عمر </t>
  </si>
  <si>
    <t xml:space="preserve">مفيد داراييهاي ثابت يا بهبود اساسي در كيفيت بازدهي انها مي گردد ، به عنوان مخارج سرمايه اي </t>
  </si>
  <si>
    <t xml:space="preserve">محسوب و طي عمر مفيد باقيمانده داراييهاي مربوط مستهلك مي شود . هزينه هاي نگهداري و </t>
  </si>
  <si>
    <t xml:space="preserve">تعميرات جزئي كه به منظور حفظ يا ترميم منافع اقتصادي مورد انتظار واحد تجاري از استاندارد </t>
  </si>
  <si>
    <t>عملكرد ارزيابي شده اوليه دارايي انجام مي شود ، هنگام وقوع به عنوان هزينه هاي جاري تلقي</t>
  </si>
  <si>
    <t>و به سود و زيان دوره منظور مي گردد .</t>
  </si>
  <si>
    <t xml:space="preserve">ماشين الات توليدي بر مبناي مبلغ تجديد ارزيابي در حساب ها منعكس مي شود . دوره تناوب تجديد  </t>
  </si>
  <si>
    <t>ارزيابي 5 ساله است و ارزيابي توسط كارشناسان مستقل صورت مي پذيرد .</t>
  </si>
  <si>
    <t>استهلاك داراييهاي ثابت مشهود با توجه به عمر مفيد براوردي داراييهاي مربوط (و با در نظر گرفتن</t>
  </si>
  <si>
    <t xml:space="preserve">ايين نامه استهلاك موضوع ماده 151 قانون ماليات هاي مستقيم ) و بر اساس نرخها و روشهاي </t>
  </si>
  <si>
    <t>زير محاسبه مي شود :</t>
  </si>
  <si>
    <t>دارايي</t>
  </si>
  <si>
    <t>نرخ استهلاك</t>
  </si>
  <si>
    <t>روش استهلاك</t>
  </si>
  <si>
    <t>نزولي</t>
  </si>
  <si>
    <t>نزولي وخط مستقيم</t>
  </si>
  <si>
    <t>خط مستقيم</t>
  </si>
  <si>
    <t xml:space="preserve"> %35،30،30 </t>
  </si>
  <si>
    <t>ساله 4</t>
  </si>
  <si>
    <t>ساله 10</t>
  </si>
  <si>
    <t>10%،10و15ساله</t>
  </si>
  <si>
    <t>12و13درصد و15ساله</t>
  </si>
  <si>
    <t>10،8،7درصد</t>
  </si>
  <si>
    <t xml:space="preserve">تاسيسات </t>
  </si>
  <si>
    <t>ماشين الات</t>
  </si>
  <si>
    <t>ابزار الات</t>
  </si>
  <si>
    <t>براي داراييهاي ثابتي كه طي ماه تحصيل مي شود و مورد بهره برداري قرار ميگيرد ،استهلاك از اول ماه</t>
  </si>
  <si>
    <t xml:space="preserve">محاسبه و در حساب ها منظور مي گردد .در مواردي كه هر يك از داراييهاي استهلاك پذير پس از امادگي </t>
  </si>
  <si>
    <t xml:space="preserve">جهت بهره برداري به علت تعطيل كار يا علل ديگر براي مدتي مورد استفاده قرار نگيرد ،ميزان استهلاك </t>
  </si>
  <si>
    <t>ان براي مدت ياد شده معادل 30 درصد نرخ استهلاك منعكس در جدول بالا است .</t>
  </si>
  <si>
    <t>د - مخارج تامين مالي</t>
  </si>
  <si>
    <t>مخارج تامين مالي در دوره وقوع به عنوان هزينه شناسايي مي شود به استثناي مخارجي كه مستقيما</t>
  </si>
  <si>
    <t>قابل انتساب به تحصيل "داراييهاي واجد شرايط "است .</t>
  </si>
  <si>
    <t xml:space="preserve">د - تسعير ارز </t>
  </si>
  <si>
    <t>معاملات ارزي - اقلام پولي ارزي با نرخ گواهي سپرده ارزي در تاريخ ترازنامه و اقلام غير پولي كه به</t>
  </si>
  <si>
    <t xml:space="preserve">بهاي تمام شده تاريخي بر حسب ارز ثبت شده است با نرخ گواهي سپرده ارزي در تاريخ انجام معامله </t>
  </si>
  <si>
    <t xml:space="preserve">تسعير مي شود . تفاوت هاي ناشي از تسويه يا تسعير اقلام پولي ارزي به عنوان درامد يا هزينه دوره </t>
  </si>
  <si>
    <t>وقوع شناسايي مي شود .</t>
  </si>
  <si>
    <t>ه - ذخيره مزاياي پايان خدمت كاركنان</t>
  </si>
  <si>
    <t xml:space="preserve">ذخيره مزاياي پايان خدمت كاركنان بر اساس يك ماه اخرين حقوق ثابت و مزاياي مستمر براي هر سال </t>
  </si>
  <si>
    <t>خدمت انان محاسبه و در حساب ها منظور مي شود .</t>
  </si>
  <si>
    <t>سال مالي منتهي به 31 مرداد ماه 1386</t>
  </si>
  <si>
    <t>موجودي نقد (4)</t>
  </si>
  <si>
    <t xml:space="preserve">هزار ريال </t>
  </si>
  <si>
    <t>هزار ريال</t>
  </si>
  <si>
    <t>1385/12/29</t>
  </si>
  <si>
    <t>1384/12/29</t>
  </si>
  <si>
    <t>شركت زامياد در تاريخ 1342/2/16به صورت شركت سهامي خاص تاسيس شده</t>
  </si>
  <si>
    <t xml:space="preserve">و طي شماره 8682 مورخ1342/2/16 در اداره ثبت شركت ها و مالكيت صنعتي تهران </t>
  </si>
  <si>
    <t xml:space="preserve">به ثبت رسيده است . شركت در تاريخ 1370/12/26 به شركت سهامي عام تبديل و در </t>
  </si>
  <si>
    <t xml:space="preserve">تاريخ 1377/12/16 در بورس اوراق بهادار تهران پذيرفته شده است . در حال حاضر </t>
  </si>
  <si>
    <t xml:space="preserve">شركت زامياد جزء واحد هاي تجاري فرعي شركت سايپا مي باشد .مركز اصلص شركت و </t>
  </si>
  <si>
    <t>كارخانه ان در جاده قديم كرج واقع است .</t>
  </si>
  <si>
    <t>شركت سهامي عام (زامياد)</t>
  </si>
  <si>
    <t>سال مالي منتهي به 29 اسفند ماه  1385</t>
  </si>
  <si>
    <t>سال مالي منتهي به 29 اسفند ما 1385</t>
  </si>
  <si>
    <t>سرمايه گذاري هاي كوتاه مدت (5)</t>
  </si>
  <si>
    <t>حسابها و اسناد دريافتني تجاري (6)</t>
  </si>
  <si>
    <t>ساير حسابها و اسناد دريافتني (7)</t>
  </si>
  <si>
    <t>موجودي مواد و كالا (8)</t>
  </si>
  <si>
    <t>سفارشات و پيش پرداخت ها (9 )</t>
  </si>
  <si>
    <t>داراييهاي ثابت مشهود ( 10 )</t>
  </si>
  <si>
    <t>داراييهاي نا مشهود ( 11 )</t>
  </si>
  <si>
    <t>سرمايه گذاريهاي بلند مدت ( 12 )</t>
  </si>
  <si>
    <t>ساير داراييها (13 )</t>
  </si>
  <si>
    <t>حساب ها و اسناد پرداختني تجاري (14 )</t>
  </si>
  <si>
    <t>ساير حساب ها و اسناد پرداختني (15 )</t>
  </si>
  <si>
    <t>پيش دريافتها ( 16 )</t>
  </si>
  <si>
    <t>ذخيره ماليات  ( 17 )</t>
  </si>
  <si>
    <t>سود سهام پيشنهادي و پرداختني (18 )</t>
  </si>
  <si>
    <t>تسهيلات مالي دريافتي ( 19 )</t>
  </si>
  <si>
    <t>حساب ها و اسناد پرداختني بلند مدت ( 20 )</t>
  </si>
  <si>
    <t>ذخيره مزاياي پايان خدمت كاركنان (21 )</t>
  </si>
  <si>
    <t>سرمايه ( 22 )</t>
  </si>
  <si>
    <t>اندوخته قانوني ( 23 )</t>
  </si>
  <si>
    <t xml:space="preserve">اندوخته قانوني منتقل شده است .به موجب مفاد مواد ياد شده تا رسيدن </t>
  </si>
  <si>
    <t xml:space="preserve">مانده اندوخته قانوني به 10 درصد سرمايه شركت ، انتقال به اندوخته </t>
  </si>
  <si>
    <t xml:space="preserve">فوق الذكر الزامي است . اندوخته قانوني قابل انتقال به سرمايه نيست و </t>
  </si>
  <si>
    <t>جز در هنگام انحلال شركت قابل تقسيم بين سهامداران نمي باشد .</t>
  </si>
  <si>
    <t>ساير اندوخته ها ( 24 )</t>
  </si>
  <si>
    <t>فروش خالص و درامد حاصل از فروش (25 )</t>
  </si>
  <si>
    <t xml:space="preserve">الف - در سال .. روش ارزيابي موجودي مواد اوليه و بسته بندي بدليل </t>
  </si>
  <si>
    <t xml:space="preserve">ا                  از روش ميانگين به روش اولين صادره از اولين وارده              </t>
  </si>
  <si>
    <t>تغير يافته است . اتخاذ روش جديد سود سال 1385را به مبلغ .........</t>
  </si>
  <si>
    <t>ميليون ريال افزايش داده است .</t>
  </si>
  <si>
    <t>ب - اصلاح اشتباهات شامل اقلام زير است :</t>
  </si>
  <si>
    <t xml:space="preserve">اصلاح هزينه استهلاك ماشين الات در سال </t>
  </si>
  <si>
    <t xml:space="preserve">اصلاح ذخيره ماليات عملكرد سال </t>
  </si>
  <si>
    <t xml:space="preserve">ج - به منظور ارائه تصويري مناسب از وضعيت مالي و نتايج عمليات كليه اقلام </t>
  </si>
  <si>
    <t xml:space="preserve">مقايسه اي مربوط در صورت هاي مالي اصلاح و ارائه مجدد شده است و به </t>
  </si>
  <si>
    <t>همين دليل اقلام مقايسه اي بعضا با صورت هاي مالي ارائه شده در سال مالي</t>
  </si>
  <si>
    <t>قبل مطابقت ندارد .</t>
  </si>
  <si>
    <t>موضوع فعاليت شركت طبق اساسنامه عبارت است از :طراحي ،ساخت ،نصب ،واردات،صادرات،</t>
  </si>
  <si>
    <t>خريدو فروش انواع خودروهاي بنزيني ،ديزلي و گازسوزو كليه قواي محركه خودروهاي بنزيني،</t>
  </si>
  <si>
    <t>گازوئيلي وگازسوزازجمله موتور،گيربكس،كمك دنده و ..... و به طور خلاصه هرنوع فعاليت صنعتي</t>
  </si>
  <si>
    <t>بازرگانيوخدماتيو مالي كه به طور مستقيم يا غير مستقيمبه موضوع شركت مربوط باشد ازجمله خريد</t>
  </si>
  <si>
    <t>و فروش اوراق بهادار و سهام شركت هاي مختلف است .</t>
  </si>
  <si>
    <t>احمد قلعه باني</t>
  </si>
  <si>
    <t>حسين عابد</t>
  </si>
  <si>
    <t>سيد مرتضي تهامي</t>
  </si>
  <si>
    <t>مجيد اخوند زاده</t>
  </si>
  <si>
    <t>عليرضا غمگسار</t>
  </si>
  <si>
    <t>محمد حيدري</t>
  </si>
  <si>
    <t>جمشيد ناظمي</t>
  </si>
  <si>
    <t>رئيس هيئت مديره</t>
  </si>
  <si>
    <t>مدير عامل و عضو هيئت مديره</t>
  </si>
  <si>
    <t>نائب رئيس و عضو هيئت مديره</t>
  </si>
  <si>
    <t>عضو هيئت مديره</t>
  </si>
  <si>
    <t>شركت سايپا</t>
  </si>
  <si>
    <t>شركت سايپا ديزل</t>
  </si>
  <si>
    <t>شركت سايپا اذين</t>
  </si>
  <si>
    <t>شركت پارس خودرو</t>
  </si>
  <si>
    <t>شركت سرمايه گذاري توسعه صنعتي چاپ</t>
  </si>
  <si>
    <t>بانك پاسارگاد</t>
  </si>
  <si>
    <t>اسناد دريافتني از مشتريان</t>
  </si>
  <si>
    <t>ساير حساب هاي دريافتني تجاري</t>
  </si>
  <si>
    <t>اسناد دريافتني غير تجاري</t>
  </si>
  <si>
    <t>اسناد واخواستي</t>
  </si>
  <si>
    <t>ساير اشخاص(بدهكاران غير تجاري)</t>
  </si>
  <si>
    <t>ساير موجوديهاومواد مصرفي</t>
  </si>
  <si>
    <t>كالاي تجاري</t>
  </si>
  <si>
    <t>الف - موجودي هاي فوق در پايان سال مالي شمارش و طبق يادداشت .. خلاصه اهم رويه هاي حسابداري ارزيابي شده است .</t>
  </si>
  <si>
    <t>ب - موجودي مواد و كالا به بهاي تمام شده1833331019 در مقابل خطرات ناشي از اتشسوزي ،انفجارو صاعقه به طور كافي بيمه شده است .</t>
  </si>
  <si>
    <t xml:space="preserve">ج - كالاي ساخته شده اماني نزد ديگران شامل903دستگاه انواع وانت نيسان و 24 دستگاه انواع ميني بوس و 157 دستگاه انواع كاميون و22  </t>
  </si>
  <si>
    <t>دستگاه انواع خودرو ديلي نزد نمايندگان شركت مي باشد .</t>
  </si>
  <si>
    <t>توسعه صنايع غذايي بم</t>
  </si>
  <si>
    <t>طراحي و مهندسي بهنگام افرين</t>
  </si>
  <si>
    <t>شركتهاي پذيرفته شده در بورس :</t>
  </si>
  <si>
    <t>انجمن تخصصي مراكز تحقيق وتوسعه صنايع و معادن</t>
  </si>
  <si>
    <t>متفرقه  (ساير پرداختنيها)</t>
  </si>
  <si>
    <t>كاهش سفارشات و پيش پرداخت ها</t>
  </si>
  <si>
    <t>كاهش حساب هاي دريافتني عملياتي</t>
  </si>
  <si>
    <t>كاهش موجودي كالا</t>
  </si>
  <si>
    <t>كاهش پيش دريافت هاي عملياتي</t>
  </si>
  <si>
    <t>كاهش حسابهاي پرداختني عملياتي</t>
  </si>
  <si>
    <t>افزايش در ساير داراييها</t>
  </si>
  <si>
    <t>كاهش در ساير داراييها</t>
  </si>
  <si>
    <t>ساير هزينه هاي غير عملياتي</t>
  </si>
  <si>
    <t>ساير درامد هاي غير عملياتي</t>
  </si>
  <si>
    <t>زيان ناشي از تسعير ارز</t>
  </si>
  <si>
    <t>سود ناشي از تسعير ارز</t>
  </si>
  <si>
    <t>سال 1385</t>
  </si>
  <si>
    <t>سال84 13</t>
  </si>
  <si>
    <t>انتقال سود سهام به حساب سهامداران</t>
  </si>
  <si>
    <t>فروش داراييهاي ثابت از محل حساب بستانكاران</t>
  </si>
  <si>
    <t>افزايش سرمايه از محل مطالبات سهامداران</t>
  </si>
  <si>
    <t>تضمين وام شركت و تعهدات نزد بانكها</t>
  </si>
  <si>
    <t>اسناد تضميني نزد شركتها و مؤسسات دولتي</t>
  </si>
  <si>
    <t>احداث ساختمان خط توليد كاشان</t>
  </si>
  <si>
    <t xml:space="preserve">تا تاريخ تهيه ترازنامه رويداد مهمي كه مستلزم تعديل يا افشا در صورت هاي مالي </t>
  </si>
  <si>
    <t>باشد به وقوع نپيوسته است .</t>
  </si>
  <si>
    <t xml:space="preserve">الف - مجمع عمومي فوق العاده شركت در تاريخ ............... تشكيل شده و به </t>
  </si>
  <si>
    <t>شركت مگاموتور (سهامي عام )</t>
  </si>
  <si>
    <t>شركت سايپا (سهامي عام )</t>
  </si>
  <si>
    <t>شركت رايان سايپا</t>
  </si>
  <si>
    <t>شركت بهنگام افرين</t>
  </si>
  <si>
    <t>عضو مشترك هيئت مديره</t>
  </si>
  <si>
    <t>فروش نيسان خريد قطعات و خدمات</t>
  </si>
  <si>
    <t>خريد قطعات ورق و اهن الات</t>
  </si>
  <si>
    <t>خريد قطعات و خدمات</t>
  </si>
  <si>
    <t xml:space="preserve">فروش نيسان </t>
  </si>
  <si>
    <t>شركت قالبهاي بزرگ سايپا</t>
  </si>
  <si>
    <t>شركت ايران كاوه سايپا</t>
  </si>
  <si>
    <t>شركت سازه گستر</t>
  </si>
  <si>
    <t>شركت مهندسي توسعه سايپا</t>
  </si>
  <si>
    <t>شركت كاوه خودرو سايپا</t>
  </si>
  <si>
    <t xml:space="preserve">شركت فنر سازي زر </t>
  </si>
  <si>
    <t>شركت امداد خودرد سايپا</t>
  </si>
  <si>
    <t>شركت انديشه ورزان خودرو شامخ</t>
  </si>
  <si>
    <t>شركت طيف سايپا</t>
  </si>
  <si>
    <t>شركت سايان كارت</t>
  </si>
  <si>
    <t>شركت سايپا پرس</t>
  </si>
  <si>
    <t>مهندسين مشاور صنايع وسايط نقليه</t>
  </si>
  <si>
    <t>خدمات بيمه اي رايان سايپا</t>
  </si>
  <si>
    <t>شركت خدمات مهندسي بازرگاني سايپا</t>
  </si>
  <si>
    <t>مركز تحقيقات و نواوري سايپا</t>
  </si>
  <si>
    <t>شركت حمل و نقل سايپا ريل</t>
  </si>
  <si>
    <t>شركت ماليبل سايپا</t>
  </si>
  <si>
    <t>شركت ايران رادياتور</t>
  </si>
  <si>
    <t>ب- ساير اشخاص وابسته :</t>
  </si>
  <si>
    <t>شركت همگروه</t>
  </si>
  <si>
    <t>خريد قطعات نيسان</t>
  </si>
  <si>
    <t>خريد كمپرسي و كاميون</t>
  </si>
  <si>
    <t>خريد خدمات</t>
  </si>
  <si>
    <t>خريد فنر و كمك فنر</t>
  </si>
  <si>
    <t xml:space="preserve">خريد خدمات </t>
  </si>
  <si>
    <t>خريد مواد شيميايي</t>
  </si>
  <si>
    <t>خريد اهن الات</t>
  </si>
  <si>
    <t>خريدخدمات بيمه اي</t>
  </si>
  <si>
    <t xml:space="preserve">فروش ضايعات </t>
  </si>
  <si>
    <t>قالبها</t>
  </si>
  <si>
    <t>ويكسچر</t>
  </si>
  <si>
    <t>پروژه كاشان</t>
  </si>
  <si>
    <t xml:space="preserve">كسر ميشود : </t>
  </si>
  <si>
    <t>ذخيره كاهش ارزش زمين</t>
  </si>
  <si>
    <t>الف - ارزش بازار سرمايه گذاريدر سهام شركت هاي پذيرفته شده در بورس اوراق بهادار مشاركت طبق تابلو بورس در تاريخ 1385/12/29 به ترتيب بالغ بر ...و... ميليون ريال بيش از ارزش دفتري است .</t>
  </si>
  <si>
    <t xml:space="preserve">             پيش پرداختهاي مالياتي</t>
  </si>
  <si>
    <t>پيش دريافت از مشتريان بر اساس برنامه زمانبندي توليد سال اتي و معادل توليد 4702 دستگاه دوره اينده است .</t>
  </si>
  <si>
    <t>رسيدگي به دفاتر - تسويه شد</t>
  </si>
  <si>
    <t>رسيدگي دفاتر</t>
  </si>
  <si>
    <t>ماليات عملكرد شركت تا پايان سال 1383 قطعي و پرداخت شده است .</t>
  </si>
  <si>
    <t>ماليات عملكرد سال 1384 تا تاريخ تهيه گزارش قطعي و پرداخت شده است .</t>
  </si>
  <si>
    <t>صندوق ذخيره ارزي</t>
  </si>
  <si>
    <t>بانكها(ملت شعبه زامياد )</t>
  </si>
  <si>
    <t>تسهيلات ارزي از محل خطوط اعتباري</t>
  </si>
  <si>
    <t>صفر تا 6%</t>
  </si>
  <si>
    <t>تسهيلات مالي دريافتي شامل مبلغ 235269202 ميليون ريال (معادل5402000 دلار و 38514000  يورو ) و 295774656ميليون محل خطوط اعتباري ريال (معادل               دلار )تسهيلات  ارزي دريافتي از محل خطوط اعتباري است .</t>
  </si>
  <si>
    <t>بدهيهاي غير جاري:</t>
  </si>
  <si>
    <t>وثائق اعتبارات به ميزان 1277530737 هزار ريال مي باشد كه در غالب قرارداد هاي جعاله با ظهر نويسي شركت سايپا تنظيم و به بانك ملت شعبه زامياد ارائه گرديده است .</t>
  </si>
  <si>
    <t>سهامداران عمده در تاريخ ترازنامه به شرح زير است :</t>
  </si>
  <si>
    <t>شركت بيمه مركزي ايران</t>
  </si>
  <si>
    <t>خانواده رسوليان</t>
  </si>
  <si>
    <t>صندوق بازنشستگي و پس انداز كاركنان بانك ها</t>
  </si>
  <si>
    <t>خانواده روستا</t>
  </si>
  <si>
    <t xml:space="preserve">شركت سرمايه گذاري صبا جهاد </t>
  </si>
  <si>
    <t xml:space="preserve">شركت سرمايه گذاري سايپا </t>
  </si>
  <si>
    <t>شركت سرمايه گذاري گروه صنعتي رنا</t>
  </si>
  <si>
    <t>شركت سرمايه گذاري صنعت بيمه</t>
  </si>
  <si>
    <t>شركت سرمايه گذاري سپه</t>
  </si>
  <si>
    <t>شركت گروه انرژي اريادانا</t>
  </si>
  <si>
    <t>شركت سهامي بيمه اسيا</t>
  </si>
  <si>
    <t>ميليون ريال از محل سود قابل تخصيص به</t>
  </si>
  <si>
    <t>اندوخته اول دوره</t>
  </si>
  <si>
    <t xml:space="preserve">اندوخته قانوني طي دوره </t>
  </si>
  <si>
    <t>اندوخته قانوني پايان دوره</t>
  </si>
  <si>
    <t>طبق مفاد مواد 140و238 اصلاحيه قانون تجارت مصوب سال 1347 وماده 73</t>
  </si>
  <si>
    <t>اساسنامه مبلغ</t>
  </si>
  <si>
    <t>وانت نيساندو گانه سوز</t>
  </si>
  <si>
    <t>كاميونت ديلي</t>
  </si>
  <si>
    <t>فروش لوازم يدكي محصولات</t>
  </si>
  <si>
    <t>فروش وانت</t>
  </si>
  <si>
    <t>وانت نيسانz2a</t>
  </si>
  <si>
    <t>وانت نيسانz24f</t>
  </si>
  <si>
    <t>كاميون ايويكوmp380</t>
  </si>
  <si>
    <t>كاميون ايويكوMP440</t>
  </si>
  <si>
    <t>كاميون ايويكوMP720</t>
  </si>
  <si>
    <t>كاميون ايويكوMLL180</t>
  </si>
  <si>
    <t>كاميون ايويكوCBU-MLL 180</t>
  </si>
  <si>
    <t>ميني بوس ايو يكوA60</t>
  </si>
  <si>
    <t>ميني بوس ايو يكوA80</t>
  </si>
  <si>
    <t>ميني بوس ايو يكوCNG</t>
  </si>
  <si>
    <t>كاميونت ايويكوC60</t>
  </si>
  <si>
    <t>فروش كاميون ايويكوMP380</t>
  </si>
  <si>
    <t>نيسانZ24</t>
  </si>
  <si>
    <t>نيسان ZF24</t>
  </si>
  <si>
    <t>نيسان دو گانه سوز CNG</t>
  </si>
  <si>
    <t>كاميون MP720</t>
  </si>
  <si>
    <t>كاميون MP440</t>
  </si>
  <si>
    <t>كاميون MP380</t>
  </si>
  <si>
    <t>ميني بوس A80</t>
  </si>
  <si>
    <t>كاميونت C60</t>
  </si>
  <si>
    <t>كاميون يوروكارگو</t>
  </si>
  <si>
    <t>طي سال 85 سازمان شهرداريهاي كشور و شركت رايان سايپا با خريد حدود 1.5%محصولات توليديبه عنوان خريداران شركت مي باشند.</t>
  </si>
  <si>
    <t>در سال مالي مورد گزارش كليه فروش هاي شركتفرعي به شركت اصلي بوده است كه در صورتهاي مالي تلفيقي حذف گرديده است .</t>
  </si>
  <si>
    <t>از مبلغ فروش خودروبه ارزش 5036648496هزار ريال مبلغ4565212934 توسط نمايندگان و بقيه به طور مستقيم توسط شركت به فروش رسيده است .</t>
  </si>
  <si>
    <t>دستمزد مستقيم (الف )</t>
  </si>
  <si>
    <t>سربار توليد(ب)</t>
  </si>
  <si>
    <t>هزينه هاي جذب نشده در توليد (ج)</t>
  </si>
  <si>
    <t>حق ليسانس نيسان</t>
  </si>
  <si>
    <t>خريد خدمات كارمزدي</t>
  </si>
  <si>
    <t xml:space="preserve">سربار سهم اداري تشكيلاتي </t>
  </si>
  <si>
    <t>دستمزدو سربار سهم كارهاي غير توليدي</t>
  </si>
  <si>
    <t>سهم موجودي پايان دوره خدمات فني</t>
  </si>
  <si>
    <t>)</t>
  </si>
  <si>
    <t>خريد محصول تجاري</t>
  </si>
  <si>
    <t xml:space="preserve">قطعات منفصله كاميون </t>
  </si>
  <si>
    <t>شاسي كامل اتوبوس</t>
  </si>
  <si>
    <t>اقلام سوخته كاميون</t>
  </si>
  <si>
    <t>سيلندر مخزن</t>
  </si>
  <si>
    <t>قطعات منفصله ميدي باس</t>
  </si>
  <si>
    <t xml:space="preserve">قطعات كاميون </t>
  </si>
  <si>
    <t>ورق الومينيوم</t>
  </si>
  <si>
    <t>لاستيك كاميون يوروكارگو</t>
  </si>
  <si>
    <t>قطعات فشار قوي اميني بوس</t>
  </si>
  <si>
    <t>شير دستس مخازن</t>
  </si>
  <si>
    <t>قطعات كاميون ديلي</t>
  </si>
  <si>
    <t>اقلام بافرستاك كاميون</t>
  </si>
  <si>
    <t>CKDكاميونMP380</t>
  </si>
  <si>
    <t>CKD كاميونMP440</t>
  </si>
  <si>
    <t>كاميون يوروكارگوKD</t>
  </si>
  <si>
    <t>كاميون يوروكارگوCBU</t>
  </si>
  <si>
    <t>اتاق نيسان</t>
  </si>
  <si>
    <t>ايتاليا</t>
  </si>
  <si>
    <t>اير باس</t>
  </si>
  <si>
    <t>كره جنوبي</t>
  </si>
  <si>
    <t>ژاپن</t>
  </si>
  <si>
    <t>المان</t>
  </si>
  <si>
    <t>هندوستان</t>
  </si>
  <si>
    <t>ايويكو</t>
  </si>
  <si>
    <t>NK</t>
  </si>
  <si>
    <t>SK</t>
  </si>
  <si>
    <t>دوو</t>
  </si>
  <si>
    <t>بريجستون</t>
  </si>
  <si>
    <t>داينتيك</t>
  </si>
  <si>
    <t>اميگا</t>
  </si>
  <si>
    <t>ماهيندرا</t>
  </si>
  <si>
    <t>شيشه كاميون</t>
  </si>
  <si>
    <t>باطري</t>
  </si>
  <si>
    <t>قطعات منفصله ميني بوس</t>
  </si>
  <si>
    <t>ساير اتبار كاميون</t>
  </si>
  <si>
    <t xml:space="preserve">اهن الات </t>
  </si>
  <si>
    <t>انبار شيميايي</t>
  </si>
  <si>
    <t>انبار خودرو ميدي باس</t>
  </si>
  <si>
    <t>انبار خودرو ديلي</t>
  </si>
  <si>
    <t>انبار خودرو اتوبوس</t>
  </si>
  <si>
    <t>انبار خودرو نيسان</t>
  </si>
  <si>
    <t xml:space="preserve">ساير </t>
  </si>
  <si>
    <t>جمع كل خريد</t>
  </si>
  <si>
    <t>خريد داخل :</t>
  </si>
  <si>
    <t>ايران</t>
  </si>
  <si>
    <t>كوير تاير</t>
  </si>
  <si>
    <t>فنر سازي زر</t>
  </si>
  <si>
    <t>اميد اصفهان</t>
  </si>
  <si>
    <t>باطريسازي نيرو</t>
  </si>
  <si>
    <t xml:space="preserve">لاستيك كاميون </t>
  </si>
  <si>
    <t>فنر و كمك فنر كاميون</t>
  </si>
  <si>
    <t>ايران يدك</t>
  </si>
  <si>
    <t>فولاد مباركه</t>
  </si>
  <si>
    <t>تابا شيمي</t>
  </si>
  <si>
    <t>بهنگام افرين</t>
  </si>
  <si>
    <t>متفرقه</t>
  </si>
  <si>
    <t>مگاموتور</t>
  </si>
  <si>
    <t>سازه گستر</t>
  </si>
  <si>
    <t>بهر ايران</t>
  </si>
  <si>
    <t xml:space="preserve">   هزينه هاي دستمزد مستقيم و سربار توليد از اقلام زير تشكيل شده است :(الف و ب)</t>
  </si>
  <si>
    <t xml:space="preserve">ج - مبلغ 11317720هزار ريال هزينه هاي جذب نشده بابت عدم استفاده اقتصادي از امكانات و ظرفيت بالقوه توليدي مي باشد كه از مقايسه زمان صرف </t>
  </si>
  <si>
    <t>شدهدر توليدات واقعي با زمان در اختيار و اعمال ان در هزينه هاي ثابت دواير توليدي محاسبه گرديده است .</t>
  </si>
  <si>
    <t>هزينه هاي فروش اداري و عمومي</t>
  </si>
  <si>
    <t>خالص كسري واضافي انبار</t>
  </si>
  <si>
    <t>زيان (سود) ناشي از تسعير داراييها و بدهيهاي ارزي عملياتي</t>
  </si>
  <si>
    <t>فروش خدمات توليدي</t>
  </si>
  <si>
    <t>جريمه تاخير تسهيلات دريافتي</t>
  </si>
  <si>
    <t>هزينه اعتبارات اسنادي مدت دار</t>
  </si>
  <si>
    <t>هزينه سود كارمزد</t>
  </si>
  <si>
    <t>ساير هزينه هاي مالي</t>
  </si>
  <si>
    <t>سود (زيان) ناشي از فروش داراييهاي ثابت مشهود</t>
  </si>
  <si>
    <t>سايردرامدها (هزينه ها)</t>
  </si>
  <si>
    <t>سود (زيان)داراييها و بدهيهاي ارزي غير مرتبط با عمليات(تسعير ارز)</t>
  </si>
  <si>
    <t>تعديلات سنواتي (32 )</t>
  </si>
  <si>
    <t>برگشت از فروش</t>
  </si>
  <si>
    <t>اصلاح حساب قيمت تمام شده</t>
  </si>
  <si>
    <t>اصلاح حساب ماليات عملكرد سال 1384</t>
  </si>
  <si>
    <t>اصلاح حساب هزينه هاي توزيع و فروش</t>
  </si>
  <si>
    <t>تعديل ماليات حقوقي و تكليفي</t>
  </si>
  <si>
    <t>تعديل نرخ مواد</t>
  </si>
  <si>
    <t>تعديل استهلاك</t>
  </si>
  <si>
    <t>تعديل بدهي شركت</t>
  </si>
  <si>
    <t>سرمايه (600 ميليون سهم 1000ريالي )</t>
  </si>
  <si>
    <t>خالص ساير درامدها و هزينه هاي عملياتي</t>
  </si>
  <si>
    <t>پ</t>
  </si>
  <si>
    <t>پاداش هيئت مديره</t>
  </si>
  <si>
    <t>شركت سهامي عام زامياد</t>
  </si>
  <si>
    <t>سود وامهاي اعطايي</t>
  </si>
  <si>
    <t>وجوه پرداختي بابت خريد داراييهاي ثابت نامشهود</t>
  </si>
  <si>
    <t xml:space="preserve">مجمع عمومي عادي صاحبان سهام                                                                                       </t>
  </si>
  <si>
    <t>شماره صفحه</t>
  </si>
  <si>
    <t>شركت سهامي عامزامياد</t>
  </si>
  <si>
    <t>الف - داراييهاي ثابت مشهودشركت تا ارزش .. ميليون ريال در مقابل خطرات احتمالي ناشي از حريق ،سيل و زلزله از پوشش بيمه اي برخوردار است .</t>
  </si>
  <si>
    <t>ب - ماشين الات توليدي شركت طي سال .. مورد تجديد ارزيابي قرار گرفته و تفاوت ان به مبلغ .. تحت عنوان مازاد تجديد ارزيابي در سرفصل حقوق صاحبان سهام طبقه بندي شده و در صورت سود و زيان جامع دوره نيز انعكاس يافته است .</t>
  </si>
  <si>
    <t>ج - بهاي تمام شده دارايي در دست تكميل شامل مبلغ .. ميليون ريال سود تضمين شده و كارمزد تسهيلات مالي دريافتي است كه مبلغ .. ميليون ريال ان در سال مورد گزارش به حساب اين دارايي منظور شده است .</t>
  </si>
  <si>
    <t>د - زمين و بخشي از ساختمان و ماشين الات در قبال تسهيلات در يافتي در رهن بانك .. است .</t>
  </si>
  <si>
    <t>موضوع پروژه :</t>
  </si>
  <si>
    <t>صورت هاي مالي نمونه (شركت زامياد )</t>
  </si>
  <si>
    <t>استاد مربوطه:</t>
  </si>
  <si>
    <t>جناب اقاي دهقان</t>
  </si>
  <si>
    <t>درس مربوطه:</t>
  </si>
  <si>
    <t>تهيه كنندگان :</t>
  </si>
  <si>
    <t>علي محمد بتوئي</t>
  </si>
  <si>
    <t>غلامعلي رزمخواه</t>
  </si>
  <si>
    <t>پاييز 1386</t>
  </si>
  <si>
    <t>حسابرسي سيستمهاي كامپيوتري وكارگاه</t>
  </si>
  <si>
    <t>دانشگاه ازاد اسلامي واحد نيشابور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</si>
</sst>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F800]dddd\,\ mmmm\ dd\,\ yyyy"/>
    <numFmt numFmtId="165" formatCode="[$-1060000]B2d/mm/yyyy;@"/>
    <numFmt numFmtId="166" formatCode="0.000000"/>
  </numFmts>
  <fonts count="40">
    <font>
      <sz val="10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22"/>
      <name val="Arial"/>
      <family val="2"/>
    </font>
    <font>
      <sz val="16"/>
      <name val="Arial"/>
      <family val="0"/>
    </font>
    <font>
      <b/>
      <sz val="20"/>
      <color indexed="12"/>
      <name val="Arial"/>
      <family val="2"/>
    </font>
    <font>
      <b/>
      <u val="single"/>
      <sz val="22"/>
      <name val="Arial"/>
      <family val="2"/>
    </font>
    <font>
      <u val="single"/>
      <sz val="10"/>
      <name val="Arial"/>
      <family val="2"/>
    </font>
    <font>
      <b/>
      <sz val="16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0"/>
    </font>
    <font>
      <b/>
      <u val="single"/>
      <sz val="20"/>
      <name val="Arial"/>
      <family val="2"/>
    </font>
    <font>
      <b/>
      <u val="single"/>
      <sz val="16"/>
      <color indexed="15"/>
      <name val="Arial"/>
      <family val="0"/>
    </font>
    <font>
      <sz val="10"/>
      <color indexed="15"/>
      <name val="Arial"/>
      <family val="0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6"/>
      <color indexed="61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26"/>
      <color indexed="12"/>
      <name val="Arial"/>
      <family val="2"/>
    </font>
    <font>
      <b/>
      <sz val="28"/>
      <color indexed="12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readingOrder="1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6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2" fillId="0" borderId="0" xfId="0" applyFont="1" applyFill="1" applyAlignment="1">
      <alignment/>
    </xf>
    <xf numFmtId="3" fontId="3" fillId="0" borderId="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6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165" fontId="24" fillId="3" borderId="0" xfId="0" applyNumberFormat="1" applyFont="1" applyFill="1" applyBorder="1" applyAlignment="1">
      <alignment horizontal="center"/>
    </xf>
    <xf numFmtId="0" fontId="25" fillId="3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26" fillId="4" borderId="1" xfId="0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6" fillId="4" borderId="18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4" borderId="18" xfId="0" applyFont="1" applyFill="1" applyBorder="1" applyAlignment="1">
      <alignment/>
    </xf>
    <xf numFmtId="0" fontId="20" fillId="4" borderId="19" xfId="0" applyFont="1" applyFill="1" applyBorder="1" applyAlignment="1">
      <alignment/>
    </xf>
    <xf numFmtId="0" fontId="20" fillId="4" borderId="20" xfId="0" applyFont="1" applyFill="1" applyBorder="1" applyAlignment="1">
      <alignment/>
    </xf>
    <xf numFmtId="0" fontId="20" fillId="4" borderId="1" xfId="0" applyFont="1" applyFill="1" applyBorder="1" applyAlignment="1">
      <alignment/>
    </xf>
    <xf numFmtId="3" fontId="1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0" fillId="4" borderId="21" xfId="0" applyNumberFormat="1" applyFill="1" applyBorder="1" applyAlignment="1">
      <alignment/>
    </xf>
    <xf numFmtId="3" fontId="0" fillId="4" borderId="19" xfId="0" applyNumberFormat="1" applyFill="1" applyBorder="1" applyAlignment="1">
      <alignment/>
    </xf>
    <xf numFmtId="3" fontId="2" fillId="4" borderId="19" xfId="0" applyNumberFormat="1" applyFont="1" applyFill="1" applyBorder="1" applyAlignment="1">
      <alignment horizontal="center"/>
    </xf>
    <xf numFmtId="3" fontId="0" fillId="4" borderId="20" xfId="0" applyNumberFormat="1" applyFill="1" applyBorder="1" applyAlignment="1">
      <alignment/>
    </xf>
    <xf numFmtId="3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2" fillId="4" borderId="5" xfId="0" applyNumberFormat="1" applyFont="1" applyFill="1" applyBorder="1" applyAlignment="1">
      <alignment horizontal="center"/>
    </xf>
    <xf numFmtId="3" fontId="0" fillId="4" borderId="14" xfId="0" applyNumberFormat="1" applyFill="1" applyBorder="1" applyAlignment="1">
      <alignment/>
    </xf>
    <xf numFmtId="3" fontId="3" fillId="5" borderId="0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" fontId="0" fillId="4" borderId="0" xfId="0" applyNumberForma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22" fillId="0" borderId="3" xfId="0" applyFont="1" applyBorder="1" applyAlignment="1">
      <alignment/>
    </xf>
    <xf numFmtId="0" fontId="26" fillId="0" borderId="3" xfId="0" applyFont="1" applyBorder="1" applyAlignment="1">
      <alignment/>
    </xf>
    <xf numFmtId="0" fontId="22" fillId="3" borderId="6" xfId="0" applyFont="1" applyFill="1" applyBorder="1" applyAlignment="1">
      <alignment/>
    </xf>
    <xf numFmtId="0" fontId="20" fillId="3" borderId="2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0" borderId="3" xfId="0" applyFont="1" applyBorder="1" applyAlignment="1">
      <alignment/>
    </xf>
    <xf numFmtId="3" fontId="32" fillId="0" borderId="3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26" fillId="0" borderId="3" xfId="0" applyNumberFormat="1" applyFont="1" applyBorder="1" applyAlignment="1">
      <alignment horizontal="right" vertical="distributed" wrapText="1"/>
    </xf>
    <xf numFmtId="3" fontId="22" fillId="0" borderId="3" xfId="0" applyNumberFormat="1" applyFont="1" applyBorder="1" applyAlignment="1">
      <alignment/>
    </xf>
    <xf numFmtId="0" fontId="26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11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0" fillId="5" borderId="0" xfId="0" applyNumberFormat="1" applyFill="1" applyBorder="1" applyAlignment="1">
      <alignment/>
    </xf>
    <xf numFmtId="0" fontId="20" fillId="5" borderId="2" xfId="0" applyFont="1" applyFill="1" applyBorder="1" applyAlignment="1">
      <alignment horizontal="right"/>
    </xf>
    <xf numFmtId="0" fontId="20" fillId="5" borderId="10" xfId="0" applyFont="1" applyFill="1" applyBorder="1" applyAlignment="1">
      <alignment horizontal="right"/>
    </xf>
    <xf numFmtId="0" fontId="20" fillId="5" borderId="3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right"/>
    </xf>
    <xf numFmtId="0" fontId="20" fillId="5" borderId="7" xfId="0" applyFont="1" applyFill="1" applyBorder="1" applyAlignment="1">
      <alignment horizontal="right"/>
    </xf>
    <xf numFmtId="0" fontId="20" fillId="5" borderId="13" xfId="0" applyFont="1" applyFill="1" applyBorder="1" applyAlignment="1">
      <alignment horizontal="right"/>
    </xf>
    <xf numFmtId="0" fontId="20" fillId="5" borderId="5" xfId="0" applyFont="1" applyFill="1" applyBorder="1" applyAlignment="1">
      <alignment horizontal="right"/>
    </xf>
    <xf numFmtId="0" fontId="20" fillId="5" borderId="14" xfId="0" applyFont="1" applyFill="1" applyBorder="1" applyAlignment="1">
      <alignment horizontal="right"/>
    </xf>
    <xf numFmtId="0" fontId="20" fillId="5" borderId="6" xfId="0" applyFont="1" applyFill="1" applyBorder="1" applyAlignment="1">
      <alignment/>
    </xf>
    <xf numFmtId="0" fontId="20" fillId="5" borderId="2" xfId="0" applyFont="1" applyFill="1" applyBorder="1" applyAlignment="1">
      <alignment/>
    </xf>
    <xf numFmtId="0" fontId="26" fillId="5" borderId="3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right"/>
    </xf>
    <xf numFmtId="0" fontId="26" fillId="5" borderId="7" xfId="0" applyFont="1" applyFill="1" applyBorder="1" applyAlignment="1">
      <alignment horizontal="right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0" xfId="0" applyFont="1" applyFill="1" applyAlignment="1">
      <alignment horizontal="right"/>
    </xf>
    <xf numFmtId="0" fontId="20" fillId="5" borderId="10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34" fillId="5" borderId="3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20" fillId="5" borderId="3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3" fontId="20" fillId="5" borderId="0" xfId="0" applyNumberFormat="1" applyFont="1" applyFill="1" applyBorder="1" applyAlignment="1">
      <alignment horizontal="center"/>
    </xf>
    <xf numFmtId="3" fontId="20" fillId="5" borderId="7" xfId="0" applyNumberFormat="1" applyFont="1" applyFill="1" applyBorder="1" applyAlignment="1">
      <alignment horizontal="center"/>
    </xf>
    <xf numFmtId="0" fontId="20" fillId="5" borderId="3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3" fontId="20" fillId="5" borderId="5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5" borderId="22" xfId="0" applyFont="1" applyFill="1" applyBorder="1" applyAlignment="1">
      <alignment horizontal="center"/>
    </xf>
    <xf numFmtId="0" fontId="34" fillId="5" borderId="3" xfId="0" applyFont="1" applyFill="1" applyBorder="1" applyAlignment="1">
      <alignment horizontal="right"/>
    </xf>
    <xf numFmtId="0" fontId="34" fillId="5" borderId="0" xfId="0" applyFont="1" applyFill="1" applyBorder="1" applyAlignment="1">
      <alignment/>
    </xf>
    <xf numFmtId="0" fontId="34" fillId="5" borderId="7" xfId="0" applyFont="1" applyFill="1" applyBorder="1" applyAlignment="1">
      <alignment/>
    </xf>
    <xf numFmtId="0" fontId="22" fillId="5" borderId="13" xfId="0" applyFont="1" applyFill="1" applyBorder="1" applyAlignment="1">
      <alignment/>
    </xf>
    <xf numFmtId="0" fontId="22" fillId="5" borderId="5" xfId="0" applyFont="1" applyFill="1" applyBorder="1" applyAlignment="1">
      <alignment/>
    </xf>
    <xf numFmtId="0" fontId="22" fillId="5" borderId="14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2" fillId="5" borderId="6" xfId="0" applyFont="1" applyFill="1" applyBorder="1" applyAlignment="1">
      <alignment/>
    </xf>
    <xf numFmtId="0" fontId="26" fillId="5" borderId="2" xfId="0" applyFont="1" applyFill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0" fontId="20" fillId="5" borderId="11" xfId="0" applyFont="1" applyFill="1" applyBorder="1" applyAlignment="1">
      <alignment horizontal="center"/>
    </xf>
    <xf numFmtId="0" fontId="20" fillId="5" borderId="25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right"/>
    </xf>
    <xf numFmtId="0" fontId="26" fillId="5" borderId="2" xfId="0" applyFont="1" applyFill="1" applyBorder="1" applyAlignment="1">
      <alignment/>
    </xf>
    <xf numFmtId="0" fontId="22" fillId="5" borderId="2" xfId="0" applyFont="1" applyFill="1" applyBorder="1" applyAlignment="1">
      <alignment/>
    </xf>
    <xf numFmtId="0" fontId="22" fillId="5" borderId="10" xfId="0" applyFont="1" applyFill="1" applyBorder="1" applyAlignment="1">
      <alignment/>
    </xf>
    <xf numFmtId="0" fontId="26" fillId="5" borderId="6" xfId="0" applyFont="1" applyFill="1" applyBorder="1" applyAlignment="1">
      <alignment/>
    </xf>
    <xf numFmtId="0" fontId="22" fillId="5" borderId="3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0" fontId="22" fillId="5" borderId="5" xfId="0" applyFont="1" applyFill="1" applyBorder="1" applyAlignment="1">
      <alignment horizontal="center"/>
    </xf>
    <xf numFmtId="0" fontId="34" fillId="5" borderId="23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26" fillId="5" borderId="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29" fillId="5" borderId="3" xfId="0" applyFont="1" applyFill="1" applyBorder="1" applyAlignment="1">
      <alignment/>
    </xf>
    <xf numFmtId="3" fontId="20" fillId="5" borderId="2" xfId="0" applyNumberFormat="1" applyFont="1" applyFill="1" applyBorder="1" applyAlignment="1">
      <alignment horizontal="center"/>
    </xf>
    <xf numFmtId="3" fontId="20" fillId="5" borderId="10" xfId="0" applyNumberFormat="1" applyFont="1" applyFill="1" applyBorder="1" applyAlignment="1">
      <alignment horizontal="center"/>
    </xf>
    <xf numFmtId="3" fontId="20" fillId="5" borderId="4" xfId="0" applyNumberFormat="1" applyFont="1" applyFill="1" applyBorder="1" applyAlignment="1">
      <alignment horizontal="center"/>
    </xf>
    <xf numFmtId="3" fontId="20" fillId="5" borderId="22" xfId="0" applyNumberFormat="1" applyFont="1" applyFill="1" applyBorder="1" applyAlignment="1">
      <alignment horizontal="center"/>
    </xf>
    <xf numFmtId="3" fontId="20" fillId="5" borderId="11" xfId="0" applyNumberFormat="1" applyFont="1" applyFill="1" applyBorder="1" applyAlignment="1">
      <alignment horizontal="center"/>
    </xf>
    <xf numFmtId="3" fontId="22" fillId="5" borderId="5" xfId="0" applyNumberFormat="1" applyFont="1" applyFill="1" applyBorder="1" applyAlignment="1">
      <alignment horizontal="center"/>
    </xf>
    <xf numFmtId="3" fontId="22" fillId="5" borderId="14" xfId="0" applyNumberFormat="1" applyFont="1" applyFill="1" applyBorder="1" applyAlignment="1">
      <alignment horizontal="center"/>
    </xf>
    <xf numFmtId="0" fontId="22" fillId="5" borderId="6" xfId="0" applyFont="1" applyFill="1" applyBorder="1" applyAlignment="1">
      <alignment/>
    </xf>
    <xf numFmtId="0" fontId="22" fillId="5" borderId="2" xfId="0" applyFont="1" applyFill="1" applyBorder="1" applyAlignment="1">
      <alignment/>
    </xf>
    <xf numFmtId="0" fontId="26" fillId="5" borderId="23" xfId="0" applyFont="1" applyFill="1" applyBorder="1" applyAlignment="1">
      <alignment horizontal="center"/>
    </xf>
    <xf numFmtId="0" fontId="26" fillId="5" borderId="2" xfId="0" applyFont="1" applyFill="1" applyBorder="1" applyAlignment="1">
      <alignment/>
    </xf>
    <xf numFmtId="0" fontId="26" fillId="5" borderId="10" xfId="0" applyFont="1" applyFill="1" applyBorder="1" applyAlignment="1">
      <alignment horizontal="center"/>
    </xf>
    <xf numFmtId="0" fontId="34" fillId="5" borderId="3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 wrapText="1"/>
    </xf>
    <xf numFmtId="0" fontId="34" fillId="5" borderId="26" xfId="0" applyFont="1" applyFill="1" applyBorder="1" applyAlignment="1">
      <alignment horizontal="center"/>
    </xf>
    <xf numFmtId="0" fontId="34" fillId="5" borderId="6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center"/>
    </xf>
    <xf numFmtId="0" fontId="26" fillId="5" borderId="3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3" fontId="26" fillId="5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3" fontId="26" fillId="5" borderId="7" xfId="0" applyNumberFormat="1" applyFont="1" applyFill="1" applyBorder="1" applyAlignment="1">
      <alignment horizontal="center"/>
    </xf>
    <xf numFmtId="3" fontId="26" fillId="5" borderId="23" xfId="0" applyNumberFormat="1" applyFont="1" applyFill="1" applyBorder="1" applyAlignment="1">
      <alignment horizontal="center"/>
    </xf>
    <xf numFmtId="3" fontId="26" fillId="5" borderId="2" xfId="0" applyNumberFormat="1" applyFont="1" applyFill="1" applyBorder="1" applyAlignment="1">
      <alignment horizontal="center"/>
    </xf>
    <xf numFmtId="3" fontId="26" fillId="5" borderId="26" xfId="0" applyNumberFormat="1" applyFont="1" applyFill="1" applyBorder="1" applyAlignment="1">
      <alignment horizontal="center"/>
    </xf>
    <xf numFmtId="3" fontId="26" fillId="5" borderId="5" xfId="0" applyNumberFormat="1" applyFont="1" applyFill="1" applyBorder="1" applyAlignment="1">
      <alignment horizontal="center"/>
    </xf>
    <xf numFmtId="3" fontId="26" fillId="5" borderId="14" xfId="0" applyNumberFormat="1" applyFont="1" applyFill="1" applyBorder="1" applyAlignment="1">
      <alignment horizontal="center"/>
    </xf>
    <xf numFmtId="3" fontId="26" fillId="5" borderId="10" xfId="0" applyNumberFormat="1" applyFont="1" applyFill="1" applyBorder="1" applyAlignment="1">
      <alignment horizontal="center"/>
    </xf>
    <xf numFmtId="3" fontId="26" fillId="5" borderId="4" xfId="0" applyNumberFormat="1" applyFont="1" applyFill="1" applyBorder="1" applyAlignment="1">
      <alignment/>
    </xf>
    <xf numFmtId="3" fontId="26" fillId="5" borderId="0" xfId="0" applyNumberFormat="1" applyFont="1" applyFill="1" applyBorder="1" applyAlignment="1">
      <alignment/>
    </xf>
    <xf numFmtId="3" fontId="26" fillId="5" borderId="22" xfId="0" applyNumberFormat="1" applyFont="1" applyFill="1" applyBorder="1" applyAlignment="1">
      <alignment/>
    </xf>
    <xf numFmtId="0" fontId="26" fillId="5" borderId="13" xfId="0" applyFont="1" applyFill="1" applyBorder="1" applyAlignment="1">
      <alignment/>
    </xf>
    <xf numFmtId="0" fontId="26" fillId="5" borderId="5" xfId="0" applyFont="1" applyFill="1" applyBorder="1" applyAlignment="1">
      <alignment/>
    </xf>
    <xf numFmtId="3" fontId="26" fillId="5" borderId="5" xfId="0" applyNumberFormat="1" applyFont="1" applyFill="1" applyBorder="1" applyAlignment="1">
      <alignment/>
    </xf>
    <xf numFmtId="3" fontId="26" fillId="5" borderId="14" xfId="0" applyNumberFormat="1" applyFont="1" applyFill="1" applyBorder="1" applyAlignment="1">
      <alignment/>
    </xf>
    <xf numFmtId="0" fontId="26" fillId="5" borderId="6" xfId="0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wrapText="1"/>
    </xf>
    <xf numFmtId="0" fontId="26" fillId="5" borderId="5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3" fontId="34" fillId="5" borderId="0" xfId="0" applyNumberFormat="1" applyFont="1" applyFill="1" applyBorder="1" applyAlignment="1">
      <alignment horizontal="center"/>
    </xf>
    <xf numFmtId="3" fontId="34" fillId="5" borderId="7" xfId="0" applyNumberFormat="1" applyFont="1" applyFill="1" applyBorder="1" applyAlignment="1">
      <alignment horizontal="center"/>
    </xf>
    <xf numFmtId="3" fontId="20" fillId="5" borderId="8" xfId="0" applyNumberFormat="1" applyFont="1" applyFill="1" applyBorder="1" applyAlignment="1">
      <alignment horizontal="center"/>
    </xf>
    <xf numFmtId="3" fontId="20" fillId="5" borderId="27" xfId="0" applyNumberFormat="1" applyFont="1" applyFill="1" applyBorder="1" applyAlignment="1">
      <alignment horizontal="center"/>
    </xf>
    <xf numFmtId="3" fontId="26" fillId="5" borderId="0" xfId="0" applyNumberFormat="1" applyFont="1" applyFill="1" applyBorder="1" applyAlignment="1">
      <alignment horizontal="center"/>
    </xf>
    <xf numFmtId="3" fontId="26" fillId="5" borderId="7" xfId="0" applyNumberFormat="1" applyFont="1" applyFill="1" applyBorder="1" applyAlignment="1">
      <alignment horizontal="center"/>
    </xf>
    <xf numFmtId="3" fontId="20" fillId="5" borderId="25" xfId="0" applyNumberFormat="1" applyFont="1" applyFill="1" applyBorder="1" applyAlignment="1">
      <alignment horizontal="center"/>
    </xf>
    <xf numFmtId="0" fontId="20" fillId="5" borderId="6" xfId="0" applyFont="1" applyFill="1" applyBorder="1" applyAlignment="1">
      <alignment/>
    </xf>
    <xf numFmtId="3" fontId="20" fillId="5" borderId="0" xfId="0" applyNumberFormat="1" applyFont="1" applyFill="1" applyBorder="1" applyAlignment="1">
      <alignment/>
    </xf>
    <xf numFmtId="0" fontId="20" fillId="5" borderId="7" xfId="0" applyFont="1" applyFill="1" applyBorder="1" applyAlignment="1">
      <alignment/>
    </xf>
    <xf numFmtId="3" fontId="20" fillId="5" borderId="23" xfId="0" applyNumberFormat="1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3" fontId="20" fillId="5" borderId="3" xfId="0" applyNumberFormat="1" applyFont="1" applyFill="1" applyBorder="1" applyAlignment="1">
      <alignment horizontal="center"/>
    </xf>
    <xf numFmtId="3" fontId="26" fillId="5" borderId="2" xfId="0" applyNumberFormat="1" applyFont="1" applyFill="1" applyBorder="1" applyAlignment="1">
      <alignment horizontal="center"/>
    </xf>
    <xf numFmtId="3" fontId="26" fillId="5" borderId="10" xfId="0" applyNumberFormat="1" applyFont="1" applyFill="1" applyBorder="1" applyAlignment="1">
      <alignment horizontal="center"/>
    </xf>
    <xf numFmtId="3" fontId="26" fillId="5" borderId="5" xfId="0" applyNumberFormat="1" applyFont="1" applyFill="1" applyBorder="1" applyAlignment="1">
      <alignment horizontal="center"/>
    </xf>
    <xf numFmtId="3" fontId="34" fillId="5" borderId="23" xfId="0" applyNumberFormat="1" applyFont="1" applyFill="1" applyBorder="1" applyAlignment="1">
      <alignment horizontal="center" wrapText="1"/>
    </xf>
    <xf numFmtId="3" fontId="34" fillId="5" borderId="0" xfId="0" applyNumberFormat="1" applyFont="1" applyFill="1" applyBorder="1" applyAlignment="1">
      <alignment horizontal="center" wrapText="1"/>
    </xf>
    <xf numFmtId="3" fontId="34" fillId="5" borderId="5" xfId="0" applyNumberFormat="1" applyFont="1" applyFill="1" applyBorder="1" applyAlignment="1">
      <alignment horizontal="center" wrapText="1"/>
    </xf>
    <xf numFmtId="3" fontId="34" fillId="5" borderId="5" xfId="0" applyNumberFormat="1" applyFont="1" applyFill="1" applyBorder="1" applyAlignment="1">
      <alignment horizontal="center"/>
    </xf>
    <xf numFmtId="3" fontId="34" fillId="5" borderId="2" xfId="0" applyNumberFormat="1" applyFont="1" applyFill="1" applyBorder="1" applyAlignment="1">
      <alignment horizontal="center"/>
    </xf>
    <xf numFmtId="3" fontId="22" fillId="5" borderId="7" xfId="0" applyNumberFormat="1" applyFont="1" applyFill="1" applyBorder="1" applyAlignment="1">
      <alignment horizontal="center"/>
    </xf>
    <xf numFmtId="0" fontId="20" fillId="5" borderId="3" xfId="0" applyFont="1" applyFill="1" applyBorder="1" applyAlignment="1">
      <alignment wrapText="1"/>
    </xf>
    <xf numFmtId="3" fontId="20" fillId="5" borderId="12" xfId="0" applyNumberFormat="1" applyFont="1" applyFill="1" applyBorder="1" applyAlignment="1">
      <alignment horizontal="center"/>
    </xf>
    <xf numFmtId="3" fontId="22" fillId="5" borderId="0" xfId="0" applyNumberFormat="1" applyFont="1" applyFill="1" applyBorder="1" applyAlignment="1">
      <alignment/>
    </xf>
    <xf numFmtId="3" fontId="20" fillId="5" borderId="4" xfId="0" applyNumberFormat="1" applyFont="1" applyFill="1" applyBorder="1" applyAlignment="1">
      <alignment/>
    </xf>
    <xf numFmtId="0" fontId="20" fillId="5" borderId="14" xfId="0" applyFont="1" applyFill="1" applyBorder="1" applyAlignment="1">
      <alignment/>
    </xf>
    <xf numFmtId="0" fontId="20" fillId="5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0" fillId="0" borderId="24" xfId="0" applyFont="1" applyFill="1" applyBorder="1" applyAlignment="1">
      <alignment horizontal="right"/>
    </xf>
    <xf numFmtId="0" fontId="20" fillId="0" borderId="23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22" fillId="5" borderId="2" xfId="0" applyFont="1" applyFill="1" applyBorder="1" applyAlignment="1">
      <alignment horizontal="center"/>
    </xf>
    <xf numFmtId="0" fontId="22" fillId="5" borderId="10" xfId="0" applyFont="1" applyFill="1" applyBorder="1" applyAlignment="1">
      <alignment/>
    </xf>
    <xf numFmtId="0" fontId="26" fillId="5" borderId="3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0" fillId="5" borderId="3" xfId="0" applyFont="1" applyFill="1" applyBorder="1" applyAlignment="1">
      <alignment/>
    </xf>
    <xf numFmtId="0" fontId="20" fillId="5" borderId="0" xfId="0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center"/>
    </xf>
    <xf numFmtId="0" fontId="20" fillId="5" borderId="7" xfId="0" applyFont="1" applyFill="1" applyBorder="1" applyAlignment="1">
      <alignment/>
    </xf>
    <xf numFmtId="3" fontId="20" fillId="5" borderId="5" xfId="0" applyNumberFormat="1" applyFont="1" applyFill="1" applyBorder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0" fontId="20" fillId="5" borderId="13" xfId="0" applyFont="1" applyFill="1" applyBorder="1" applyAlignment="1">
      <alignment/>
    </xf>
    <xf numFmtId="0" fontId="20" fillId="5" borderId="5" xfId="0" applyFont="1" applyFill="1" applyBorder="1" applyAlignment="1">
      <alignment horizontal="center"/>
    </xf>
    <xf numFmtId="0" fontId="20" fillId="5" borderId="14" xfId="0" applyFont="1" applyFill="1" applyBorder="1" applyAlignment="1">
      <alignment/>
    </xf>
    <xf numFmtId="0" fontId="20" fillId="5" borderId="2" xfId="0" applyFont="1" applyFill="1" applyBorder="1" applyAlignment="1">
      <alignment/>
    </xf>
    <xf numFmtId="0" fontId="26" fillId="5" borderId="13" xfId="0" applyFont="1" applyFill="1" applyBorder="1" applyAlignment="1">
      <alignment/>
    </xf>
    <xf numFmtId="0" fontId="26" fillId="5" borderId="23" xfId="0" applyFont="1" applyFill="1" applyBorder="1" applyAlignment="1">
      <alignment horizontal="center" wrapText="1"/>
    </xf>
    <xf numFmtId="0" fontId="26" fillId="5" borderId="23" xfId="0" applyFont="1" applyFill="1" applyBorder="1" applyAlignment="1">
      <alignment/>
    </xf>
    <xf numFmtId="0" fontId="26" fillId="5" borderId="23" xfId="0" applyFont="1" applyFill="1" applyBorder="1" applyAlignment="1">
      <alignment wrapText="1"/>
    </xf>
    <xf numFmtId="0" fontId="26" fillId="5" borderId="7" xfId="0" applyFont="1" applyFill="1" applyBorder="1" applyAlignment="1">
      <alignment/>
    </xf>
    <xf numFmtId="3" fontId="26" fillId="5" borderId="2" xfId="0" applyNumberFormat="1" applyFont="1" applyFill="1" applyBorder="1" applyAlignment="1">
      <alignment horizontal="center" wrapText="1"/>
    </xf>
    <xf numFmtId="3" fontId="26" fillId="5" borderId="0" xfId="0" applyNumberFormat="1" applyFont="1" applyFill="1" applyBorder="1" applyAlignment="1">
      <alignment horizontal="center" wrapText="1"/>
    </xf>
    <xf numFmtId="3" fontId="22" fillId="5" borderId="0" xfId="0" applyNumberFormat="1" applyFont="1" applyFill="1" applyBorder="1" applyAlignment="1">
      <alignment horizontal="center"/>
    </xf>
    <xf numFmtId="0" fontId="30" fillId="5" borderId="3" xfId="0" applyFont="1" applyFill="1" applyBorder="1" applyAlignment="1">
      <alignment/>
    </xf>
    <xf numFmtId="3" fontId="30" fillId="5" borderId="0" xfId="0" applyNumberFormat="1" applyFont="1" applyFill="1" applyBorder="1" applyAlignment="1">
      <alignment horizontal="center"/>
    </xf>
    <xf numFmtId="3" fontId="30" fillId="5" borderId="5" xfId="0" applyNumberFormat="1" applyFont="1" applyFill="1" applyBorder="1" applyAlignment="1">
      <alignment horizontal="center"/>
    </xf>
    <xf numFmtId="3" fontId="30" fillId="5" borderId="2" xfId="0" applyNumberFormat="1" applyFont="1" applyFill="1" applyBorder="1" applyAlignment="1">
      <alignment horizontal="center"/>
    </xf>
    <xf numFmtId="3" fontId="30" fillId="5" borderId="11" xfId="0" applyNumberFormat="1" applyFont="1" applyFill="1" applyBorder="1" applyAlignment="1">
      <alignment horizontal="center"/>
    </xf>
    <xf numFmtId="0" fontId="30" fillId="5" borderId="13" xfId="0" applyFont="1" applyFill="1" applyBorder="1" applyAlignment="1">
      <alignment/>
    </xf>
    <xf numFmtId="3" fontId="30" fillId="5" borderId="8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20" fillId="5" borderId="2" xfId="0" applyNumberFormat="1" applyFont="1" applyFill="1" applyBorder="1" applyAlignment="1">
      <alignment horizontal="center"/>
    </xf>
    <xf numFmtId="3" fontId="20" fillId="5" borderId="23" xfId="0" applyNumberFormat="1" applyFont="1" applyFill="1" applyBorder="1" applyAlignment="1">
      <alignment horizontal="center"/>
    </xf>
    <xf numFmtId="3" fontId="20" fillId="5" borderId="11" xfId="0" applyNumberFormat="1" applyFont="1" applyFill="1" applyBorder="1" applyAlignment="1">
      <alignment horizontal="center"/>
    </xf>
    <xf numFmtId="0" fontId="20" fillId="5" borderId="5" xfId="0" applyFont="1" applyFill="1" applyBorder="1" applyAlignment="1">
      <alignment/>
    </xf>
    <xf numFmtId="3" fontId="20" fillId="5" borderId="5" xfId="0" applyNumberFormat="1" applyFont="1" applyFill="1" applyBorder="1" applyAlignment="1">
      <alignment/>
    </xf>
    <xf numFmtId="3" fontId="20" fillId="5" borderId="8" xfId="0" applyNumberFormat="1" applyFont="1" applyFill="1" applyBorder="1" applyAlignment="1">
      <alignment/>
    </xf>
    <xf numFmtId="0" fontId="26" fillId="5" borderId="13" xfId="0" applyFont="1" applyFill="1" applyBorder="1" applyAlignment="1">
      <alignment horizontal="center"/>
    </xf>
    <xf numFmtId="0" fontId="22" fillId="5" borderId="3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3" fontId="22" fillId="5" borderId="0" xfId="0" applyNumberFormat="1" applyFont="1" applyFill="1" applyBorder="1" applyAlignment="1">
      <alignment/>
    </xf>
    <xf numFmtId="0" fontId="22" fillId="5" borderId="7" xfId="0" applyFont="1" applyFill="1" applyBorder="1" applyAlignment="1">
      <alignment/>
    </xf>
    <xf numFmtId="3" fontId="20" fillId="5" borderId="4" xfId="0" applyNumberFormat="1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/>
    </xf>
    <xf numFmtId="0" fontId="22" fillId="5" borderId="14" xfId="0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6" fillId="5" borderId="2" xfId="0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wrapText="1"/>
    </xf>
    <xf numFmtId="3" fontId="26" fillId="5" borderId="3" xfId="0" applyNumberFormat="1" applyFont="1" applyFill="1" applyBorder="1" applyAlignment="1">
      <alignment horizontal="center"/>
    </xf>
    <xf numFmtId="3" fontId="35" fillId="5" borderId="0" xfId="0" applyNumberFormat="1" applyFont="1" applyFill="1" applyBorder="1" applyAlignment="1">
      <alignment horizontal="center"/>
    </xf>
    <xf numFmtId="3" fontId="35" fillId="5" borderId="7" xfId="0" applyNumberFormat="1" applyFont="1" applyFill="1" applyBorder="1" applyAlignment="1">
      <alignment horizontal="center"/>
    </xf>
    <xf numFmtId="3" fontId="26" fillId="5" borderId="3" xfId="0" applyNumberFormat="1" applyFont="1" applyFill="1" applyBorder="1" applyAlignment="1">
      <alignment/>
    </xf>
    <xf numFmtId="3" fontId="26" fillId="5" borderId="0" xfId="0" applyNumberFormat="1" applyFont="1" applyFill="1" applyBorder="1" applyAlignment="1">
      <alignment/>
    </xf>
    <xf numFmtId="3" fontId="26" fillId="5" borderId="4" xfId="0" applyNumberFormat="1" applyFont="1" applyFill="1" applyBorder="1" applyAlignment="1">
      <alignment horizontal="center"/>
    </xf>
    <xf numFmtId="3" fontId="26" fillId="5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6" fillId="5" borderId="10" xfId="0" applyFont="1" applyFill="1" applyBorder="1" applyAlignment="1">
      <alignment/>
    </xf>
    <xf numFmtId="0" fontId="26" fillId="5" borderId="10" xfId="0" applyFont="1" applyFill="1" applyBorder="1" applyAlignment="1">
      <alignment horizontal="right"/>
    </xf>
    <xf numFmtId="3" fontId="20" fillId="5" borderId="3" xfId="0" applyNumberFormat="1" applyFont="1" applyFill="1" applyBorder="1" applyAlignment="1">
      <alignment horizontal="right"/>
    </xf>
    <xf numFmtId="3" fontId="6" fillId="4" borderId="11" xfId="0" applyNumberFormat="1" applyFont="1" applyFill="1" applyBorder="1" applyAlignment="1">
      <alignment horizontal="center"/>
    </xf>
    <xf numFmtId="3" fontId="22" fillId="5" borderId="7" xfId="0" applyNumberFormat="1" applyFont="1" applyFill="1" applyBorder="1" applyAlignment="1">
      <alignment/>
    </xf>
    <xf numFmtId="3" fontId="20" fillId="5" borderId="13" xfId="0" applyNumberFormat="1" applyFont="1" applyFill="1" applyBorder="1" applyAlignment="1">
      <alignment horizontal="right"/>
    </xf>
    <xf numFmtId="3" fontId="20" fillId="5" borderId="5" xfId="0" applyNumberFormat="1" applyFont="1" applyFill="1" applyBorder="1" applyAlignment="1">
      <alignment/>
    </xf>
    <xf numFmtId="3" fontId="22" fillId="5" borderId="14" xfId="0" applyNumberFormat="1" applyFont="1" applyFill="1" applyBorder="1" applyAlignment="1">
      <alignment/>
    </xf>
    <xf numFmtId="3" fontId="26" fillId="5" borderId="6" xfId="0" applyNumberFormat="1" applyFont="1" applyFill="1" applyBorder="1" applyAlignment="1">
      <alignment/>
    </xf>
    <xf numFmtId="3" fontId="26" fillId="5" borderId="2" xfId="0" applyNumberFormat="1" applyFont="1" applyFill="1" applyBorder="1" applyAlignment="1">
      <alignment/>
    </xf>
    <xf numFmtId="3" fontId="26" fillId="5" borderId="10" xfId="0" applyNumberFormat="1" applyFont="1" applyFill="1" applyBorder="1" applyAlignment="1">
      <alignment/>
    </xf>
    <xf numFmtId="3" fontId="22" fillId="5" borderId="13" xfId="0" applyNumberFormat="1" applyFont="1" applyFill="1" applyBorder="1" applyAlignment="1">
      <alignment horizontal="right"/>
    </xf>
    <xf numFmtId="3" fontId="22" fillId="5" borderId="5" xfId="0" applyNumberFormat="1" applyFont="1" applyFill="1" applyBorder="1" applyAlignment="1">
      <alignment/>
    </xf>
    <xf numFmtId="3" fontId="26" fillId="5" borderId="6" xfId="0" applyNumberFormat="1" applyFont="1" applyFill="1" applyBorder="1" applyAlignment="1">
      <alignment horizontal="right"/>
    </xf>
    <xf numFmtId="3" fontId="22" fillId="5" borderId="2" xfId="0" applyNumberFormat="1" applyFont="1" applyFill="1" applyBorder="1" applyAlignment="1">
      <alignment/>
    </xf>
    <xf numFmtId="3" fontId="22" fillId="5" borderId="10" xfId="0" applyNumberFormat="1" applyFont="1" applyFill="1" applyBorder="1" applyAlignment="1">
      <alignment/>
    </xf>
    <xf numFmtId="3" fontId="20" fillId="5" borderId="3" xfId="0" applyNumberFormat="1" applyFont="1" applyFill="1" applyBorder="1" applyAlignment="1">
      <alignment/>
    </xf>
    <xf numFmtId="3" fontId="20" fillId="5" borderId="13" xfId="0" applyNumberFormat="1" applyFont="1" applyFill="1" applyBorder="1" applyAlignment="1">
      <alignment/>
    </xf>
    <xf numFmtId="3" fontId="20" fillId="5" borderId="6" xfId="0" applyNumberFormat="1" applyFont="1" applyFill="1" applyBorder="1" applyAlignment="1">
      <alignment horizontal="right"/>
    </xf>
    <xf numFmtId="0" fontId="20" fillId="5" borderId="7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3" fontId="20" fillId="5" borderId="7" xfId="0" applyNumberFormat="1" applyFont="1" applyFill="1" applyBorder="1" applyAlignment="1">
      <alignment/>
    </xf>
    <xf numFmtId="3" fontId="22" fillId="5" borderId="6" xfId="0" applyNumberFormat="1" applyFont="1" applyFill="1" applyBorder="1" applyAlignment="1">
      <alignment/>
    </xf>
    <xf numFmtId="3" fontId="22" fillId="5" borderId="2" xfId="0" applyNumberFormat="1" applyFont="1" applyFill="1" applyBorder="1" applyAlignment="1">
      <alignment/>
    </xf>
    <xf numFmtId="3" fontId="22" fillId="5" borderId="10" xfId="0" applyNumberFormat="1" applyFont="1" applyFill="1" applyBorder="1" applyAlignment="1">
      <alignment/>
    </xf>
    <xf numFmtId="3" fontId="34" fillId="5" borderId="3" xfId="0" applyNumberFormat="1" applyFont="1" applyFill="1" applyBorder="1" applyAlignment="1">
      <alignment/>
    </xf>
    <xf numFmtId="4" fontId="20" fillId="5" borderId="2" xfId="0" applyNumberFormat="1" applyFont="1" applyFill="1" applyBorder="1" applyAlignment="1">
      <alignment horizontal="center"/>
    </xf>
    <xf numFmtId="3" fontId="22" fillId="5" borderId="7" xfId="0" applyNumberFormat="1" applyFont="1" applyFill="1" applyBorder="1" applyAlignment="1">
      <alignment/>
    </xf>
    <xf numFmtId="4" fontId="20" fillId="5" borderId="0" xfId="0" applyNumberFormat="1" applyFon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4" fontId="20" fillId="5" borderId="11" xfId="0" applyNumberFormat="1" applyFont="1" applyFill="1" applyBorder="1" applyAlignment="1">
      <alignment horizontal="center"/>
    </xf>
    <xf numFmtId="3" fontId="22" fillId="5" borderId="13" xfId="0" applyNumberFormat="1" applyFont="1" applyFill="1" applyBorder="1" applyAlignment="1">
      <alignment/>
    </xf>
    <xf numFmtId="3" fontId="22" fillId="5" borderId="5" xfId="0" applyNumberFormat="1" applyFont="1" applyFill="1" applyBorder="1" applyAlignment="1">
      <alignment/>
    </xf>
    <xf numFmtId="4" fontId="20" fillId="5" borderId="5" xfId="0" applyNumberFormat="1" applyFont="1" applyFill="1" applyBorder="1" applyAlignment="1">
      <alignment horizontal="center"/>
    </xf>
    <xf numFmtId="3" fontId="22" fillId="5" borderId="14" xfId="0" applyNumberFormat="1" applyFont="1" applyFill="1" applyBorder="1" applyAlignment="1">
      <alignment/>
    </xf>
    <xf numFmtId="3" fontId="22" fillId="5" borderId="13" xfId="0" applyNumberFormat="1" applyFont="1" applyFill="1" applyBorder="1" applyAlignment="1">
      <alignment/>
    </xf>
    <xf numFmtId="3" fontId="22" fillId="5" borderId="3" xfId="0" applyNumberFormat="1" applyFont="1" applyFill="1" applyBorder="1" applyAlignment="1">
      <alignment/>
    </xf>
    <xf numFmtId="3" fontId="26" fillId="5" borderId="3" xfId="0" applyNumberFormat="1" applyFont="1" applyFill="1" applyBorder="1" applyAlignment="1">
      <alignment/>
    </xf>
    <xf numFmtId="3" fontId="26" fillId="5" borderId="13" xfId="0" applyNumberFormat="1" applyFont="1" applyFill="1" applyBorder="1" applyAlignment="1">
      <alignment/>
    </xf>
    <xf numFmtId="0" fontId="20" fillId="5" borderId="7" xfId="0" applyFont="1" applyFill="1" applyBorder="1" applyAlignment="1">
      <alignment/>
    </xf>
    <xf numFmtId="3" fontId="20" fillId="5" borderId="3" xfId="0" applyNumberFormat="1" applyFont="1" applyFill="1" applyBorder="1" applyAlignment="1">
      <alignment horizontal="right"/>
    </xf>
    <xf numFmtId="3" fontId="22" fillId="5" borderId="0" xfId="0" applyNumberFormat="1" applyFont="1" applyFill="1" applyBorder="1" applyAlignment="1">
      <alignment horizontal="center"/>
    </xf>
    <xf numFmtId="3" fontId="26" fillId="5" borderId="23" xfId="0" applyNumberFormat="1" applyFont="1" applyFill="1" applyBorder="1" applyAlignment="1">
      <alignment horizontal="center"/>
    </xf>
    <xf numFmtId="3" fontId="26" fillId="5" borderId="3" xfId="0" applyNumberFormat="1" applyFont="1" applyFill="1" applyBorder="1" applyAlignment="1">
      <alignment horizontal="right"/>
    </xf>
    <xf numFmtId="3" fontId="26" fillId="5" borderId="13" xfId="0" applyNumberFormat="1" applyFont="1" applyFill="1" applyBorder="1" applyAlignment="1">
      <alignment horizontal="right"/>
    </xf>
    <xf numFmtId="3" fontId="26" fillId="5" borderId="14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center"/>
    </xf>
    <xf numFmtId="3" fontId="22" fillId="5" borderId="6" xfId="0" applyNumberFormat="1" applyFont="1" applyFill="1" applyBorder="1" applyAlignment="1">
      <alignment horizontal="right"/>
    </xf>
    <xf numFmtId="3" fontId="22" fillId="5" borderId="2" xfId="0" applyNumberFormat="1" applyFont="1" applyFill="1" applyBorder="1" applyAlignment="1">
      <alignment horizontal="center"/>
    </xf>
    <xf numFmtId="3" fontId="26" fillId="5" borderId="2" xfId="0" applyNumberFormat="1" applyFont="1" applyFill="1" applyBorder="1" applyAlignment="1">
      <alignment horizontal="center" wrapText="1"/>
    </xf>
    <xf numFmtId="3" fontId="22" fillId="5" borderId="3" xfId="0" applyNumberFormat="1" applyFont="1" applyFill="1" applyBorder="1" applyAlignment="1">
      <alignment horizontal="right"/>
    </xf>
    <xf numFmtId="3" fontId="26" fillId="5" borderId="11" xfId="0" applyNumberFormat="1" applyFont="1" applyFill="1" applyBorder="1" applyAlignment="1">
      <alignment horizontal="center"/>
    </xf>
    <xf numFmtId="3" fontId="20" fillId="5" borderId="13" xfId="0" applyNumberFormat="1" applyFont="1" applyFill="1" applyBorder="1" applyAlignment="1">
      <alignment horizontal="right"/>
    </xf>
    <xf numFmtId="3" fontId="20" fillId="5" borderId="8" xfId="0" applyNumberFormat="1" applyFont="1" applyFill="1" applyBorder="1" applyAlignment="1">
      <alignment horizontal="center"/>
    </xf>
    <xf numFmtId="3" fontId="22" fillId="5" borderId="14" xfId="0" applyNumberFormat="1" applyFont="1" applyFill="1" applyBorder="1" applyAlignment="1">
      <alignment horizontal="center"/>
    </xf>
    <xf numFmtId="3" fontId="22" fillId="5" borderId="10" xfId="0" applyNumberFormat="1" applyFont="1" applyFill="1" applyBorder="1" applyAlignment="1">
      <alignment horizontal="center"/>
    </xf>
    <xf numFmtId="3" fontId="22" fillId="5" borderId="7" xfId="0" applyNumberFormat="1" applyFont="1" applyFill="1" applyBorder="1" applyAlignment="1">
      <alignment horizontal="center"/>
    </xf>
    <xf numFmtId="3" fontId="26" fillId="5" borderId="4" xfId="0" applyNumberFormat="1" applyFont="1" applyFill="1" applyBorder="1" applyAlignment="1">
      <alignment horizontal="center"/>
    </xf>
    <xf numFmtId="3" fontId="22" fillId="5" borderId="13" xfId="0" applyNumberFormat="1" applyFont="1" applyFill="1" applyBorder="1" applyAlignment="1">
      <alignment horizontal="right"/>
    </xf>
    <xf numFmtId="3" fontId="22" fillId="5" borderId="5" xfId="0" applyNumberFormat="1" applyFont="1" applyFill="1" applyBorder="1" applyAlignment="1">
      <alignment horizontal="center"/>
    </xf>
    <xf numFmtId="3" fontId="20" fillId="5" borderId="3" xfId="0" applyNumberFormat="1" applyFont="1" applyFill="1" applyBorder="1" applyAlignment="1">
      <alignment/>
    </xf>
    <xf numFmtId="3" fontId="20" fillId="5" borderId="13" xfId="0" applyNumberFormat="1" applyFont="1" applyFill="1" applyBorder="1" applyAlignment="1">
      <alignment/>
    </xf>
    <xf numFmtId="3" fontId="26" fillId="5" borderId="6" xfId="0" applyNumberFormat="1" applyFont="1" applyFill="1" applyBorder="1" applyAlignment="1">
      <alignment horizontal="center"/>
    </xf>
    <xf numFmtId="3" fontId="26" fillId="5" borderId="11" xfId="0" applyNumberFormat="1" applyFont="1" applyFill="1" applyBorder="1" applyAlignment="1">
      <alignment horizontal="center"/>
    </xf>
    <xf numFmtId="3" fontId="26" fillId="5" borderId="26" xfId="0" applyNumberFormat="1" applyFont="1" applyFill="1" applyBorder="1" applyAlignment="1">
      <alignment horizontal="center"/>
    </xf>
    <xf numFmtId="0" fontId="22" fillId="5" borderId="0" xfId="0" applyFont="1" applyFill="1" applyAlignment="1">
      <alignment/>
    </xf>
    <xf numFmtId="0" fontId="20" fillId="5" borderId="8" xfId="0" applyFont="1" applyFill="1" applyBorder="1" applyAlignment="1">
      <alignment horizontal="center"/>
    </xf>
    <xf numFmtId="0" fontId="20" fillId="5" borderId="4" xfId="0" applyFont="1" applyFill="1" applyBorder="1" applyAlignment="1">
      <alignment/>
    </xf>
    <xf numFmtId="3" fontId="20" fillId="5" borderId="14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0" fillId="5" borderId="13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0" fontId="20" fillId="5" borderId="14" xfId="0" applyFont="1" applyFill="1" applyBorder="1" applyAlignment="1">
      <alignment/>
    </xf>
    <xf numFmtId="0" fontId="22" fillId="5" borderId="0" xfId="0" applyFont="1" applyFill="1" applyBorder="1" applyAlignment="1">
      <alignment horizontal="center"/>
    </xf>
    <xf numFmtId="3" fontId="20" fillId="5" borderId="7" xfId="0" applyNumberFormat="1" applyFont="1" applyFill="1" applyBorder="1" applyAlignment="1">
      <alignment/>
    </xf>
    <xf numFmtId="3" fontId="20" fillId="5" borderId="14" xfId="0" applyNumberFormat="1" applyFont="1" applyFill="1" applyBorder="1" applyAlignment="1">
      <alignment/>
    </xf>
    <xf numFmtId="0" fontId="26" fillId="5" borderId="10" xfId="0" applyFont="1" applyFill="1" applyBorder="1" applyAlignment="1">
      <alignment horizontal="center" wrapText="1"/>
    </xf>
    <xf numFmtId="0" fontId="29" fillId="5" borderId="3" xfId="0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34" fillId="5" borderId="5" xfId="0" applyFont="1" applyFill="1" applyBorder="1" applyAlignment="1">
      <alignment/>
    </xf>
    <xf numFmtId="3" fontId="6" fillId="3" borderId="2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26" xfId="0" applyNumberFormat="1" applyFon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0" fillId="4" borderId="28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0" fillId="4" borderId="29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 horizontal="right"/>
    </xf>
    <xf numFmtId="0" fontId="9" fillId="4" borderId="18" xfId="0" applyFont="1" applyFill="1" applyBorder="1" applyAlignment="1">
      <alignment horizontal="center"/>
    </xf>
    <xf numFmtId="3" fontId="7" fillId="4" borderId="5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3" fillId="4" borderId="30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4" borderId="21" xfId="0" applyNumberFormat="1" applyFont="1" applyFill="1" applyBorder="1" applyAlignment="1">
      <alignment horizontal="center"/>
    </xf>
    <xf numFmtId="3" fontId="3" fillId="4" borderId="19" xfId="0" applyNumberFormat="1" applyFont="1" applyFill="1" applyBorder="1" applyAlignment="1">
      <alignment horizontal="center"/>
    </xf>
    <xf numFmtId="3" fontId="3" fillId="4" borderId="20" xfId="0" applyNumberFormat="1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27" fillId="4" borderId="1" xfId="0" applyNumberFormat="1" applyFont="1" applyFill="1" applyBorder="1" applyAlignment="1">
      <alignment horizontal="center"/>
    </xf>
    <xf numFmtId="3" fontId="27" fillId="4" borderId="0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14" fontId="24" fillId="3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" fontId="28" fillId="4" borderId="0" xfId="0" applyNumberFormat="1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right"/>
    </xf>
    <xf numFmtId="0" fontId="20" fillId="4" borderId="2" xfId="0" applyFont="1" applyFill="1" applyBorder="1" applyAlignment="1">
      <alignment horizontal="right"/>
    </xf>
    <xf numFmtId="0" fontId="20" fillId="4" borderId="29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0" fontId="22" fillId="6" borderId="0" xfId="0" applyFont="1" applyFill="1" applyAlignment="1">
      <alignment/>
    </xf>
    <xf numFmtId="0" fontId="39" fillId="6" borderId="0" xfId="0" applyFont="1" applyFill="1" applyAlignment="1">
      <alignment horizontal="center"/>
    </xf>
    <xf numFmtId="0" fontId="37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7" fillId="6" borderId="0" xfId="0" applyFont="1" applyFill="1" applyAlignment="1">
      <alignment horizontal="right"/>
    </xf>
    <xf numFmtId="0" fontId="36" fillId="6" borderId="0" xfId="0" applyFont="1" applyFill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right"/>
    </xf>
    <xf numFmtId="0" fontId="20" fillId="4" borderId="18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6" fillId="5" borderId="3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right"/>
    </xf>
    <xf numFmtId="0" fontId="26" fillId="5" borderId="7" xfId="0" applyFont="1" applyFill="1" applyBorder="1" applyAlignment="1">
      <alignment horizontal="right"/>
    </xf>
    <xf numFmtId="0" fontId="26" fillId="5" borderId="13" xfId="0" applyFont="1" applyFill="1" applyBorder="1" applyAlignment="1">
      <alignment horizontal="right"/>
    </xf>
    <xf numFmtId="0" fontId="26" fillId="5" borderId="5" xfId="0" applyFont="1" applyFill="1" applyBorder="1" applyAlignment="1">
      <alignment horizontal="right"/>
    </xf>
    <xf numFmtId="0" fontId="26" fillId="5" borderId="14" xfId="0" applyFont="1" applyFill="1" applyBorder="1" applyAlignment="1">
      <alignment horizontal="right"/>
    </xf>
    <xf numFmtId="0" fontId="20" fillId="5" borderId="3" xfId="0" applyFont="1" applyFill="1" applyBorder="1" applyAlignment="1">
      <alignment horizontal="right"/>
    </xf>
    <xf numFmtId="0" fontId="20" fillId="5" borderId="0" xfId="0" applyFont="1" applyFill="1" applyBorder="1" applyAlignment="1">
      <alignment horizontal="right"/>
    </xf>
    <xf numFmtId="0" fontId="20" fillId="5" borderId="7" xfId="0" applyFont="1" applyFill="1" applyBorder="1" applyAlignment="1">
      <alignment horizontal="right"/>
    </xf>
    <xf numFmtId="0" fontId="20" fillId="5" borderId="13" xfId="0" applyFont="1" applyFill="1" applyBorder="1" applyAlignment="1">
      <alignment horizontal="right"/>
    </xf>
    <xf numFmtId="0" fontId="20" fillId="5" borderId="5" xfId="0" applyFont="1" applyFill="1" applyBorder="1" applyAlignment="1">
      <alignment horizontal="right"/>
    </xf>
    <xf numFmtId="0" fontId="20" fillId="5" borderId="14" xfId="0" applyFont="1" applyFill="1" applyBorder="1" applyAlignment="1">
      <alignment horizontal="right"/>
    </xf>
    <xf numFmtId="0" fontId="20" fillId="5" borderId="6" xfId="0" applyFont="1" applyFill="1" applyBorder="1" applyAlignment="1">
      <alignment horizontal="right"/>
    </xf>
    <xf numFmtId="0" fontId="20" fillId="5" borderId="2" xfId="0" applyFont="1" applyFill="1" applyBorder="1" applyAlignment="1">
      <alignment horizontal="right"/>
    </xf>
    <xf numFmtId="0" fontId="17" fillId="7" borderId="6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5" borderId="1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0" fillId="5" borderId="6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0" xfId="0" applyFont="1" applyFill="1" applyAlignment="1">
      <alignment horizontal="right"/>
    </xf>
    <xf numFmtId="0" fontId="33" fillId="5" borderId="3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7" borderId="13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3" fontId="20" fillId="5" borderId="2" xfId="0" applyNumberFormat="1" applyFont="1" applyFill="1" applyBorder="1" applyAlignment="1">
      <alignment horizontal="center"/>
    </xf>
    <xf numFmtId="3" fontId="20" fillId="5" borderId="11" xfId="0" applyNumberFormat="1" applyFont="1" applyFill="1" applyBorder="1" applyAlignment="1">
      <alignment horizontal="center"/>
    </xf>
    <xf numFmtId="3" fontId="20" fillId="5" borderId="4" xfId="0" applyNumberFormat="1" applyFont="1" applyFill="1" applyBorder="1" applyAlignment="1">
      <alignment horizontal="center"/>
    </xf>
    <xf numFmtId="3" fontId="22" fillId="5" borderId="5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0" fillId="5" borderId="0" xfId="0" applyNumberFormat="1" applyFont="1" applyFill="1" applyBorder="1" applyAlignment="1">
      <alignment horizontal="center"/>
    </xf>
    <xf numFmtId="3" fontId="20" fillId="5" borderId="5" xfId="0" applyNumberFormat="1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31" fillId="5" borderId="2" xfId="0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3" fontId="26" fillId="5" borderId="2" xfId="0" applyNumberFormat="1" applyFont="1" applyFill="1" applyBorder="1" applyAlignment="1">
      <alignment horizontal="center"/>
    </xf>
    <xf numFmtId="3" fontId="26" fillId="5" borderId="5" xfId="0" applyNumberFormat="1" applyFont="1" applyFill="1" applyBorder="1" applyAlignment="1">
      <alignment horizontal="center"/>
    </xf>
    <xf numFmtId="0" fontId="26" fillId="5" borderId="24" xfId="0" applyFont="1" applyFill="1" applyBorder="1" applyAlignment="1">
      <alignment horizontal="right"/>
    </xf>
    <xf numFmtId="0" fontId="26" fillId="5" borderId="23" xfId="0" applyFont="1" applyFill="1" applyBorder="1" applyAlignment="1">
      <alignment horizontal="right"/>
    </xf>
    <xf numFmtId="0" fontId="26" fillId="5" borderId="26" xfId="0" applyFont="1" applyFill="1" applyBorder="1" applyAlignment="1">
      <alignment horizontal="right"/>
    </xf>
    <xf numFmtId="0" fontId="26" fillId="5" borderId="6" xfId="0" applyFont="1" applyFill="1" applyBorder="1" applyAlignment="1">
      <alignment horizontal="center"/>
    </xf>
    <xf numFmtId="3" fontId="20" fillId="8" borderId="6" xfId="0" applyNumberFormat="1" applyFont="1" applyFill="1" applyBorder="1" applyAlignment="1">
      <alignment horizontal="center"/>
    </xf>
    <xf numFmtId="3" fontId="20" fillId="8" borderId="2" xfId="0" applyNumberFormat="1" applyFont="1" applyFill="1" applyBorder="1" applyAlignment="1">
      <alignment horizontal="center"/>
    </xf>
    <xf numFmtId="3" fontId="20" fillId="8" borderId="10" xfId="0" applyNumberFormat="1" applyFont="1" applyFill="1" applyBorder="1" applyAlignment="1">
      <alignment horizontal="center"/>
    </xf>
    <xf numFmtId="3" fontId="20" fillId="8" borderId="3" xfId="0" applyNumberFormat="1" applyFont="1" applyFill="1" applyBorder="1" applyAlignment="1">
      <alignment horizontal="center"/>
    </xf>
    <xf numFmtId="3" fontId="20" fillId="8" borderId="0" xfId="0" applyNumberFormat="1" applyFont="1" applyFill="1" applyBorder="1" applyAlignment="1">
      <alignment horizontal="center"/>
    </xf>
    <xf numFmtId="3" fontId="20" fillId="8" borderId="7" xfId="0" applyNumberFormat="1" applyFont="1" applyFill="1" applyBorder="1" applyAlignment="1">
      <alignment horizontal="center"/>
    </xf>
    <xf numFmtId="3" fontId="20" fillId="8" borderId="13" xfId="0" applyNumberFormat="1" applyFont="1" applyFill="1" applyBorder="1" applyAlignment="1">
      <alignment horizontal="center"/>
    </xf>
    <xf numFmtId="3" fontId="20" fillId="8" borderId="5" xfId="0" applyNumberFormat="1" applyFont="1" applyFill="1" applyBorder="1" applyAlignment="1">
      <alignment horizontal="center"/>
    </xf>
    <xf numFmtId="3" fontId="20" fillId="8" borderId="14" xfId="0" applyNumberFormat="1" applyFont="1" applyFill="1" applyBorder="1" applyAlignment="1">
      <alignment horizontal="center"/>
    </xf>
    <xf numFmtId="0" fontId="20" fillId="5" borderId="24" xfId="0" applyFont="1" applyFill="1" applyBorder="1" applyAlignment="1">
      <alignment horizontal="right"/>
    </xf>
    <xf numFmtId="0" fontId="20" fillId="5" borderId="23" xfId="0" applyFont="1" applyFill="1" applyBorder="1" applyAlignment="1">
      <alignment horizontal="right"/>
    </xf>
    <xf numFmtId="0" fontId="20" fillId="5" borderId="26" xfId="0" applyFont="1" applyFill="1" applyBorder="1" applyAlignment="1">
      <alignment horizontal="right"/>
    </xf>
    <xf numFmtId="0" fontId="20" fillId="5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wrapText="1"/>
    </xf>
    <xf numFmtId="0" fontId="20" fillId="5" borderId="23" xfId="0" applyFont="1" applyFill="1" applyBorder="1" applyAlignment="1">
      <alignment horizontal="center" wrapText="1"/>
    </xf>
    <xf numFmtId="0" fontId="20" fillId="5" borderId="26" xfId="0" applyFont="1" applyFill="1" applyBorder="1" applyAlignment="1">
      <alignment horizontal="center" wrapText="1"/>
    </xf>
    <xf numFmtId="3" fontId="34" fillId="5" borderId="24" xfId="0" applyNumberFormat="1" applyFont="1" applyFill="1" applyBorder="1" applyAlignment="1">
      <alignment horizontal="center"/>
    </xf>
    <xf numFmtId="3" fontId="34" fillId="5" borderId="23" xfId="0" applyNumberFormat="1" applyFont="1" applyFill="1" applyBorder="1" applyAlignment="1">
      <alignment horizontal="center"/>
    </xf>
    <xf numFmtId="3" fontId="34" fillId="5" borderId="26" xfId="0" applyNumberFormat="1" applyFont="1" applyFill="1" applyBorder="1" applyAlignment="1">
      <alignment horizontal="center"/>
    </xf>
    <xf numFmtId="3" fontId="20" fillId="5" borderId="6" xfId="0" applyNumberFormat="1" applyFont="1" applyFill="1" applyBorder="1" applyAlignment="1">
      <alignment horizontal="right"/>
    </xf>
    <xf numFmtId="3" fontId="20" fillId="5" borderId="2" xfId="0" applyNumberFormat="1" applyFont="1" applyFill="1" applyBorder="1" applyAlignment="1">
      <alignment horizontal="right"/>
    </xf>
    <xf numFmtId="3" fontId="20" fillId="5" borderId="10" xfId="0" applyNumberFormat="1" applyFont="1" applyFill="1" applyBorder="1" applyAlignment="1">
      <alignment horizontal="right"/>
    </xf>
    <xf numFmtId="3" fontId="20" fillId="5" borderId="13" xfId="0" applyNumberFormat="1" applyFont="1" applyFill="1" applyBorder="1" applyAlignment="1">
      <alignment horizontal="right"/>
    </xf>
    <xf numFmtId="3" fontId="20" fillId="5" borderId="5" xfId="0" applyNumberFormat="1" applyFont="1" applyFill="1" applyBorder="1" applyAlignment="1">
      <alignment horizontal="right"/>
    </xf>
    <xf numFmtId="3" fontId="20" fillId="5" borderId="14" xfId="0" applyNumberFormat="1" applyFont="1" applyFill="1" applyBorder="1" applyAlignment="1">
      <alignment horizontal="right"/>
    </xf>
    <xf numFmtId="3" fontId="20" fillId="5" borderId="24" xfId="0" applyNumberFormat="1" applyFont="1" applyFill="1" applyBorder="1" applyAlignment="1">
      <alignment horizontal="right" wrapText="1"/>
    </xf>
    <xf numFmtId="3" fontId="20" fillId="5" borderId="23" xfId="0" applyNumberFormat="1" applyFont="1" applyFill="1" applyBorder="1" applyAlignment="1">
      <alignment horizontal="right" wrapText="1"/>
    </xf>
    <xf numFmtId="3" fontId="20" fillId="5" borderId="2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horizontal="right"/>
    </xf>
    <xf numFmtId="0" fontId="26" fillId="5" borderId="6" xfId="0" applyFont="1" applyFill="1" applyBorder="1" applyAlignment="1">
      <alignment horizontal="right"/>
    </xf>
    <xf numFmtId="0" fontId="26" fillId="5" borderId="2" xfId="0" applyFont="1" applyFill="1" applyBorder="1" applyAlignment="1">
      <alignment horizontal="right"/>
    </xf>
    <xf numFmtId="0" fontId="26" fillId="5" borderId="10" xfId="0" applyFont="1" applyFill="1" applyBorder="1" applyAlignment="1">
      <alignment horizontal="right"/>
    </xf>
    <xf numFmtId="3" fontId="20" fillId="5" borderId="24" xfId="0" applyNumberFormat="1" applyFont="1" applyFill="1" applyBorder="1" applyAlignment="1">
      <alignment horizontal="right"/>
    </xf>
    <xf numFmtId="3" fontId="20" fillId="5" borderId="23" xfId="0" applyNumberFormat="1" applyFont="1" applyFill="1" applyBorder="1" applyAlignment="1">
      <alignment horizontal="right"/>
    </xf>
    <xf numFmtId="3" fontId="20" fillId="5" borderId="26" xfId="0" applyNumberFormat="1" applyFont="1" applyFill="1" applyBorder="1" applyAlignment="1">
      <alignment horizontal="right"/>
    </xf>
    <xf numFmtId="3" fontId="20" fillId="5" borderId="6" xfId="0" applyNumberFormat="1" applyFont="1" applyFill="1" applyBorder="1" applyAlignment="1">
      <alignment horizontal="center"/>
    </xf>
    <xf numFmtId="3" fontId="22" fillId="5" borderId="2" xfId="0" applyNumberFormat="1" applyFont="1" applyFill="1" applyBorder="1" applyAlignment="1">
      <alignment/>
    </xf>
    <xf numFmtId="3" fontId="22" fillId="5" borderId="10" xfId="0" applyNumberFormat="1" applyFont="1" applyFill="1" applyBorder="1" applyAlignment="1">
      <alignment/>
    </xf>
    <xf numFmtId="3" fontId="22" fillId="5" borderId="13" xfId="0" applyNumberFormat="1" applyFont="1" applyFill="1" applyBorder="1" applyAlignment="1">
      <alignment/>
    </xf>
    <xf numFmtId="3" fontId="22" fillId="5" borderId="5" xfId="0" applyNumberFormat="1" applyFont="1" applyFill="1" applyBorder="1" applyAlignment="1">
      <alignment/>
    </xf>
    <xf numFmtId="3" fontId="22" fillId="5" borderId="14" xfId="0" applyNumberFormat="1" applyFont="1" applyFill="1" applyBorder="1" applyAlignment="1">
      <alignment/>
    </xf>
    <xf numFmtId="3" fontId="20" fillId="5" borderId="23" xfId="0" applyNumberFormat="1" applyFont="1" applyFill="1" applyBorder="1" applyAlignment="1">
      <alignment horizontal="center"/>
    </xf>
    <xf numFmtId="3" fontId="20" fillId="5" borderId="26" xfId="0" applyNumberFormat="1" applyFont="1" applyFill="1" applyBorder="1" applyAlignment="1">
      <alignment horizontal="center"/>
    </xf>
    <xf numFmtId="3" fontId="20" fillId="5" borderId="0" xfId="0" applyNumberFormat="1" applyFont="1" applyFill="1" applyBorder="1" applyAlignment="1">
      <alignment horizontal="center"/>
    </xf>
    <xf numFmtId="3" fontId="20" fillId="5" borderId="7" xfId="0" applyNumberFormat="1" applyFont="1" applyFill="1" applyBorder="1" applyAlignment="1">
      <alignment horizontal="center"/>
    </xf>
    <xf numFmtId="3" fontId="20" fillId="5" borderId="11" xfId="0" applyNumberFormat="1" applyFont="1" applyFill="1" applyBorder="1" applyAlignment="1">
      <alignment horizontal="center"/>
    </xf>
    <xf numFmtId="3" fontId="20" fillId="5" borderId="25" xfId="0" applyNumberFormat="1" applyFont="1" applyFill="1" applyBorder="1" applyAlignment="1">
      <alignment horizontal="center"/>
    </xf>
    <xf numFmtId="3" fontId="26" fillId="5" borderId="0" xfId="0" applyNumberFormat="1" applyFont="1" applyFill="1" applyBorder="1" applyAlignment="1">
      <alignment horizontal="center"/>
    </xf>
    <xf numFmtId="3" fontId="26" fillId="5" borderId="7" xfId="0" applyNumberFormat="1" applyFont="1" applyFill="1" applyBorder="1" applyAlignment="1">
      <alignment horizontal="center"/>
    </xf>
    <xf numFmtId="3" fontId="20" fillId="5" borderId="3" xfId="0" applyNumberFormat="1" applyFont="1" applyFill="1" applyBorder="1" applyAlignment="1">
      <alignment horizontal="right"/>
    </xf>
    <xf numFmtId="3" fontId="20" fillId="5" borderId="0" xfId="0" applyNumberFormat="1" applyFont="1" applyFill="1" applyBorder="1" applyAlignment="1">
      <alignment horizontal="right"/>
    </xf>
    <xf numFmtId="3" fontId="22" fillId="5" borderId="3" xfId="0" applyNumberFormat="1" applyFont="1" applyFill="1" applyBorder="1" applyAlignment="1">
      <alignment horizontal="center"/>
    </xf>
    <xf numFmtId="3" fontId="22" fillId="5" borderId="0" xfId="0" applyNumberFormat="1" applyFont="1" applyFill="1" applyBorder="1" applyAlignment="1">
      <alignment horizontal="center"/>
    </xf>
    <xf numFmtId="3" fontId="20" fillId="5" borderId="10" xfId="0" applyNumberFormat="1" applyFont="1" applyFill="1" applyBorder="1" applyAlignment="1">
      <alignment horizontal="center"/>
    </xf>
    <xf numFmtId="3" fontId="20" fillId="5" borderId="13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26" fillId="5" borderId="23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0" fillId="5" borderId="3" xfId="0" applyNumberFormat="1" applyFont="1" applyFill="1" applyBorder="1" applyAlignment="1">
      <alignment horizontal="right"/>
    </xf>
    <xf numFmtId="3" fontId="20" fillId="5" borderId="0" xfId="0" applyNumberFormat="1" applyFont="1" applyFill="1" applyBorder="1" applyAlignment="1">
      <alignment horizontal="right"/>
    </xf>
    <xf numFmtId="3" fontId="20" fillId="5" borderId="7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19" fillId="3" borderId="3" xfId="0" applyFont="1" applyFill="1" applyBorder="1" applyAlignment="1">
      <alignment/>
    </xf>
    <xf numFmtId="0" fontId="19" fillId="3" borderId="0" xfId="0" applyFont="1" applyFill="1" applyAlignment="1">
      <alignment/>
    </xf>
    <xf numFmtId="0" fontId="19" fillId="3" borderId="7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19" fillId="3" borderId="5" xfId="0" applyFont="1" applyFill="1" applyBorder="1" applyAlignment="1">
      <alignment/>
    </xf>
    <xf numFmtId="0" fontId="19" fillId="3" borderId="14" xfId="0" applyFont="1" applyFill="1" applyBorder="1" applyAlignment="1">
      <alignment/>
    </xf>
    <xf numFmtId="0" fontId="20" fillId="5" borderId="13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95250</xdr:rowOff>
    </xdr:from>
    <xdr:to>
      <xdr:col>10</xdr:col>
      <xdr:colOff>114300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95250"/>
          <a:ext cx="26384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46"/>
  <sheetViews>
    <sheetView rightToLeft="1" tabSelected="1" workbookViewId="0" topLeftCell="A1">
      <selection activeCell="B9" sqref="B9"/>
    </sheetView>
  </sheetViews>
  <sheetFormatPr defaultColWidth="9.140625" defaultRowHeight="12.75"/>
  <cols>
    <col min="3" max="3" width="7.140625" style="0" customWidth="1"/>
    <col min="13" max="13" width="13.00390625" style="0" customWidth="1"/>
  </cols>
  <sheetData>
    <row r="1" spans="4:13" s="14" customFormat="1" ht="12.75" customHeight="1">
      <c r="D1" s="568" t="s">
        <v>837</v>
      </c>
      <c r="E1" s="568"/>
      <c r="F1" s="568"/>
      <c r="G1" s="568"/>
      <c r="H1" s="568"/>
      <c r="I1" s="568"/>
      <c r="J1" s="568"/>
      <c r="K1" s="568"/>
      <c r="L1" s="568"/>
      <c r="M1" s="568"/>
    </row>
    <row r="2" spans="4:13" s="14" customFormat="1" ht="12.75" customHeight="1"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4:13" ht="12.75" customHeight="1"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4:13" ht="12.75" customHeight="1">
      <c r="D4" s="568"/>
      <c r="E4" s="568"/>
      <c r="F4" s="568"/>
      <c r="G4" s="568"/>
      <c r="H4" s="568"/>
      <c r="I4" s="568"/>
      <c r="J4" s="568"/>
      <c r="K4" s="568"/>
      <c r="L4" s="568"/>
      <c r="M4" s="568"/>
    </row>
    <row r="5" spans="4:13" ht="12.75" customHeight="1">
      <c r="D5" s="568"/>
      <c r="E5" s="568"/>
      <c r="F5" s="568"/>
      <c r="G5" s="568"/>
      <c r="H5" s="568"/>
      <c r="I5" s="568"/>
      <c r="J5" s="568"/>
      <c r="K5" s="568"/>
      <c r="L5" s="568"/>
      <c r="M5" s="568"/>
    </row>
    <row r="6" spans="4:13" ht="12.75" customHeight="1">
      <c r="D6" s="568"/>
      <c r="E6" s="568"/>
      <c r="F6" s="568"/>
      <c r="G6" s="568"/>
      <c r="H6" s="568"/>
      <c r="I6" s="568"/>
      <c r="J6" s="568"/>
      <c r="K6" s="568"/>
      <c r="L6" s="568"/>
      <c r="M6" s="568"/>
    </row>
    <row r="7" spans="4:13" ht="12.75" customHeight="1">
      <c r="D7" s="568"/>
      <c r="E7" s="568"/>
      <c r="F7" s="568"/>
      <c r="G7" s="568"/>
      <c r="H7" s="568"/>
      <c r="I7" s="568"/>
      <c r="J7" s="568"/>
      <c r="K7" s="568"/>
      <c r="L7" s="568"/>
      <c r="M7" s="568"/>
    </row>
    <row r="8" spans="4:13" ht="12.75" customHeight="1">
      <c r="D8" s="568"/>
      <c r="E8" s="568"/>
      <c r="F8" s="568"/>
      <c r="G8" s="568"/>
      <c r="H8" s="568"/>
      <c r="I8" s="568"/>
      <c r="J8" s="568"/>
      <c r="K8" s="568"/>
      <c r="L8" s="568"/>
      <c r="M8" s="568"/>
    </row>
    <row r="9" spans="4:13" ht="12.75" customHeight="1">
      <c r="D9" s="568"/>
      <c r="E9" s="568"/>
      <c r="F9" s="568"/>
      <c r="G9" s="568"/>
      <c r="H9" s="568"/>
      <c r="I9" s="568"/>
      <c r="J9" s="568"/>
      <c r="K9" s="568"/>
      <c r="L9" s="568"/>
      <c r="M9" s="568"/>
    </row>
    <row r="10" spans="4:13" ht="12.75" customHeight="1">
      <c r="D10" s="568"/>
      <c r="E10" s="568"/>
      <c r="F10" s="568"/>
      <c r="G10" s="568"/>
      <c r="H10" s="568"/>
      <c r="I10" s="568"/>
      <c r="J10" s="568"/>
      <c r="K10" s="568"/>
      <c r="L10" s="568"/>
      <c r="M10" s="568"/>
    </row>
    <row r="11" spans="4:13" ht="12.75" customHeight="1">
      <c r="D11" s="568"/>
      <c r="E11" s="568"/>
      <c r="F11" s="568"/>
      <c r="G11" s="568"/>
      <c r="H11" s="568"/>
      <c r="I11" s="568"/>
      <c r="J11" s="568"/>
      <c r="K11" s="568"/>
      <c r="L11" s="568"/>
      <c r="M11" s="568"/>
    </row>
    <row r="12" spans="4:13" ht="12.75" customHeight="1">
      <c r="D12" s="568"/>
      <c r="E12" s="568"/>
      <c r="F12" s="568"/>
      <c r="G12" s="568"/>
      <c r="H12" s="568"/>
      <c r="I12" s="568"/>
      <c r="J12" s="568"/>
      <c r="K12" s="568"/>
      <c r="L12" s="568"/>
      <c r="M12" s="568"/>
    </row>
    <row r="13" spans="4:13" ht="12.75" customHeight="1">
      <c r="D13" s="568"/>
      <c r="E13" s="568"/>
      <c r="F13" s="568"/>
      <c r="G13" s="568"/>
      <c r="H13" s="568"/>
      <c r="I13" s="568"/>
      <c r="J13" s="568"/>
      <c r="K13" s="568"/>
      <c r="L13" s="568"/>
      <c r="M13" s="568"/>
    </row>
    <row r="14" spans="4:13" ht="10.5" customHeight="1">
      <c r="D14" s="568"/>
      <c r="E14" s="568"/>
      <c r="F14" s="568"/>
      <c r="G14" s="568"/>
      <c r="H14" s="568"/>
      <c r="I14" s="568"/>
      <c r="J14" s="568"/>
      <c r="K14" s="568"/>
      <c r="L14" s="568"/>
      <c r="M14" s="568"/>
    </row>
    <row r="15" spans="4:13" ht="12.75" customHeight="1" hidden="1">
      <c r="D15" s="568"/>
      <c r="E15" s="568"/>
      <c r="F15" s="568"/>
      <c r="G15" s="568"/>
      <c r="H15" s="568"/>
      <c r="I15" s="568"/>
      <c r="J15" s="568"/>
      <c r="K15" s="568"/>
      <c r="L15" s="568"/>
      <c r="M15" s="568"/>
    </row>
    <row r="16" spans="4:13" ht="12.75" customHeight="1">
      <c r="D16" s="568"/>
      <c r="E16" s="568"/>
      <c r="F16" s="568"/>
      <c r="G16" s="568"/>
      <c r="H16" s="568"/>
      <c r="I16" s="568"/>
      <c r="J16" s="568"/>
      <c r="K16" s="568"/>
      <c r="L16" s="568"/>
      <c r="M16" s="568"/>
    </row>
    <row r="17" spans="4:13" ht="26.25" customHeight="1">
      <c r="D17" s="568"/>
      <c r="E17" s="568"/>
      <c r="F17" s="568"/>
      <c r="G17" s="568"/>
      <c r="H17" s="568"/>
      <c r="I17" s="568"/>
      <c r="J17" s="568"/>
      <c r="K17" s="568"/>
      <c r="L17" s="568"/>
      <c r="M17" s="568"/>
    </row>
    <row r="18" spans="4:13" ht="12.75" customHeight="1">
      <c r="D18" s="568"/>
      <c r="E18" s="568"/>
      <c r="F18" s="568"/>
      <c r="G18" s="568"/>
      <c r="H18" s="568"/>
      <c r="I18" s="568"/>
      <c r="J18" s="568"/>
      <c r="K18" s="568"/>
      <c r="L18" s="568"/>
      <c r="M18" s="568"/>
    </row>
    <row r="19" spans="4:13" ht="12.75">
      <c r="D19" s="571" t="s">
        <v>827</v>
      </c>
      <c r="E19" s="571"/>
      <c r="F19" s="571"/>
      <c r="G19" s="571"/>
      <c r="H19" s="571"/>
      <c r="I19" s="571"/>
      <c r="J19" s="571"/>
      <c r="K19" s="571"/>
      <c r="L19" s="571"/>
      <c r="M19" s="571"/>
    </row>
    <row r="20" spans="4:13" ht="19.5" customHeight="1">
      <c r="D20" s="571"/>
      <c r="E20" s="571"/>
      <c r="F20" s="571"/>
      <c r="G20" s="571"/>
      <c r="H20" s="571"/>
      <c r="I20" s="571"/>
      <c r="J20" s="571"/>
      <c r="K20" s="571"/>
      <c r="L20" s="571"/>
      <c r="M20" s="571"/>
    </row>
    <row r="21" spans="4:13" ht="12.75">
      <c r="D21" s="565"/>
      <c r="E21" s="565"/>
      <c r="F21" s="565"/>
      <c r="G21" s="565"/>
      <c r="H21" s="565"/>
      <c r="I21" s="565"/>
      <c r="J21" s="565"/>
      <c r="K21" s="565"/>
      <c r="L21" s="565"/>
      <c r="M21" s="565"/>
    </row>
    <row r="22" spans="4:13" ht="12.75">
      <c r="D22" s="567" t="s">
        <v>828</v>
      </c>
      <c r="E22" s="567"/>
      <c r="F22" s="567"/>
      <c r="G22" s="567"/>
      <c r="H22" s="567"/>
      <c r="I22" s="567"/>
      <c r="J22" s="567"/>
      <c r="K22" s="567"/>
      <c r="L22" s="567"/>
      <c r="M22" s="567"/>
    </row>
    <row r="23" spans="4:13" ht="21" customHeight="1">
      <c r="D23" s="567"/>
      <c r="E23" s="567"/>
      <c r="F23" s="567"/>
      <c r="G23" s="567"/>
      <c r="H23" s="567"/>
      <c r="I23" s="567"/>
      <c r="J23" s="567"/>
      <c r="K23" s="567"/>
      <c r="L23" s="567"/>
      <c r="M23" s="567"/>
    </row>
    <row r="24" spans="4:13" ht="12.75">
      <c r="D24" s="565"/>
      <c r="E24" s="565"/>
      <c r="F24" s="565"/>
      <c r="G24" s="565"/>
      <c r="H24" s="565"/>
      <c r="I24" s="565"/>
      <c r="J24" s="565"/>
      <c r="K24" s="565"/>
      <c r="L24" s="565"/>
      <c r="M24" s="565"/>
    </row>
    <row r="25" spans="4:13" ht="12.75">
      <c r="D25" s="570" t="s">
        <v>829</v>
      </c>
      <c r="E25" s="570"/>
      <c r="F25" s="570"/>
      <c r="G25" s="570"/>
      <c r="H25" s="570"/>
      <c r="I25" s="570"/>
      <c r="J25" s="570"/>
      <c r="K25" s="570"/>
      <c r="L25" s="570"/>
      <c r="M25" s="570"/>
    </row>
    <row r="26" spans="4:13" ht="21.75" customHeight="1">
      <c r="D26" s="570"/>
      <c r="E26" s="570"/>
      <c r="F26" s="570"/>
      <c r="G26" s="570"/>
      <c r="H26" s="570"/>
      <c r="I26" s="570"/>
      <c r="J26" s="570"/>
      <c r="K26" s="570"/>
      <c r="L26" s="570"/>
      <c r="M26" s="570"/>
    </row>
    <row r="27" spans="4:13" ht="12.75">
      <c r="D27" s="565"/>
      <c r="E27" s="565"/>
      <c r="F27" s="565"/>
      <c r="G27" s="565"/>
      <c r="H27" s="565"/>
      <c r="I27" s="565"/>
      <c r="J27" s="565"/>
      <c r="K27" s="565"/>
      <c r="L27" s="565"/>
      <c r="M27" s="565"/>
    </row>
    <row r="28" spans="4:13" ht="12.75">
      <c r="D28" s="569" t="s">
        <v>830</v>
      </c>
      <c r="E28" s="569"/>
      <c r="F28" s="569"/>
      <c r="G28" s="569"/>
      <c r="H28" s="569"/>
      <c r="I28" s="569"/>
      <c r="J28" s="569"/>
      <c r="K28" s="569"/>
      <c r="L28" s="569"/>
      <c r="M28" s="569"/>
    </row>
    <row r="29" spans="4:13" ht="35.25" customHeight="1">
      <c r="D29" s="569"/>
      <c r="E29" s="569"/>
      <c r="F29" s="569"/>
      <c r="G29" s="569"/>
      <c r="H29" s="569"/>
      <c r="I29" s="569"/>
      <c r="J29" s="569"/>
      <c r="K29" s="569"/>
      <c r="L29" s="569"/>
      <c r="M29" s="569"/>
    </row>
    <row r="30" spans="4:13" ht="12.75">
      <c r="D30" s="565"/>
      <c r="E30" s="565"/>
      <c r="F30" s="565"/>
      <c r="G30" s="565"/>
      <c r="H30" s="565"/>
      <c r="I30" s="565"/>
      <c r="J30" s="565"/>
      <c r="K30" s="565"/>
      <c r="L30" s="565"/>
      <c r="M30" s="565"/>
    </row>
    <row r="31" spans="4:13" ht="12.75">
      <c r="D31" s="570" t="s">
        <v>831</v>
      </c>
      <c r="E31" s="570"/>
      <c r="F31" s="570"/>
      <c r="G31" s="570"/>
      <c r="H31" s="570"/>
      <c r="I31" s="570"/>
      <c r="J31" s="570"/>
      <c r="K31" s="570"/>
      <c r="L31" s="570"/>
      <c r="M31" s="570"/>
    </row>
    <row r="32" spans="4:13" ht="21" customHeight="1">
      <c r="D32" s="570"/>
      <c r="E32" s="570"/>
      <c r="F32" s="570"/>
      <c r="G32" s="570"/>
      <c r="H32" s="570"/>
      <c r="I32" s="570"/>
      <c r="J32" s="570"/>
      <c r="K32" s="570"/>
      <c r="L32" s="570"/>
      <c r="M32" s="570"/>
    </row>
    <row r="33" spans="4:13" ht="12.75">
      <c r="D33" s="565"/>
      <c r="E33" s="565"/>
      <c r="F33" s="565"/>
      <c r="G33" s="565"/>
      <c r="H33" s="565"/>
      <c r="I33" s="565"/>
      <c r="J33" s="565"/>
      <c r="K33" s="565"/>
      <c r="L33" s="565"/>
      <c r="M33" s="565"/>
    </row>
    <row r="34" spans="4:13" ht="12.75">
      <c r="D34" s="569" t="s">
        <v>836</v>
      </c>
      <c r="E34" s="569"/>
      <c r="F34" s="569"/>
      <c r="G34" s="569"/>
      <c r="H34" s="569"/>
      <c r="I34" s="569"/>
      <c r="J34" s="569"/>
      <c r="K34" s="569"/>
      <c r="L34" s="569"/>
      <c r="M34" s="569"/>
    </row>
    <row r="35" spans="4:13" ht="27.75" customHeight="1">
      <c r="D35" s="569"/>
      <c r="E35" s="569"/>
      <c r="F35" s="569"/>
      <c r="G35" s="569"/>
      <c r="H35" s="569"/>
      <c r="I35" s="569"/>
      <c r="J35" s="569"/>
      <c r="K35" s="569"/>
      <c r="L35" s="569"/>
      <c r="M35" s="569"/>
    </row>
    <row r="36" spans="4:13" ht="12.75">
      <c r="D36" s="565"/>
      <c r="E36" s="565"/>
      <c r="F36" s="565"/>
      <c r="G36" s="565"/>
      <c r="H36" s="565"/>
      <c r="I36" s="565"/>
      <c r="J36" s="565"/>
      <c r="K36" s="565"/>
      <c r="L36" s="565"/>
      <c r="M36" s="565"/>
    </row>
    <row r="37" spans="4:13" ht="12.75">
      <c r="D37" s="570" t="s">
        <v>832</v>
      </c>
      <c r="E37" s="570"/>
      <c r="F37" s="570"/>
      <c r="G37" s="570"/>
      <c r="H37" s="570"/>
      <c r="I37" s="570"/>
      <c r="J37" s="570"/>
      <c r="K37" s="570"/>
      <c r="L37" s="570"/>
      <c r="M37" s="570"/>
    </row>
    <row r="38" spans="4:13" ht="21.75" customHeight="1">
      <c r="D38" s="570"/>
      <c r="E38" s="570"/>
      <c r="F38" s="570"/>
      <c r="G38" s="570"/>
      <c r="H38" s="570"/>
      <c r="I38" s="570"/>
      <c r="J38" s="570"/>
      <c r="K38" s="570"/>
      <c r="L38" s="570"/>
      <c r="M38" s="570"/>
    </row>
    <row r="39" spans="4:13" ht="12.75">
      <c r="D39" s="565"/>
      <c r="E39" s="565"/>
      <c r="F39" s="565"/>
      <c r="G39" s="565"/>
      <c r="H39" s="565"/>
      <c r="I39" s="565"/>
      <c r="J39" s="565"/>
      <c r="K39" s="565"/>
      <c r="L39" s="565"/>
      <c r="M39" s="565"/>
    </row>
    <row r="40" spans="4:13" ht="12.75">
      <c r="D40" s="566" t="s">
        <v>833</v>
      </c>
      <c r="E40" s="566"/>
      <c r="F40" s="566"/>
      <c r="G40" s="566"/>
      <c r="H40" s="566"/>
      <c r="I40" s="566"/>
      <c r="J40" s="566"/>
      <c r="K40" s="566"/>
      <c r="L40" s="566"/>
      <c r="M40" s="566"/>
    </row>
    <row r="41" spans="4:13" ht="29.25" customHeight="1">
      <c r="D41" s="566"/>
      <c r="E41" s="566"/>
      <c r="F41" s="566"/>
      <c r="G41" s="566"/>
      <c r="H41" s="566"/>
      <c r="I41" s="566"/>
      <c r="J41" s="566"/>
      <c r="K41" s="566"/>
      <c r="L41" s="566"/>
      <c r="M41" s="566"/>
    </row>
    <row r="42" spans="4:13" ht="12.75">
      <c r="D42" s="566" t="s">
        <v>834</v>
      </c>
      <c r="E42" s="566"/>
      <c r="F42" s="566"/>
      <c r="G42" s="566"/>
      <c r="H42" s="566"/>
      <c r="I42" s="566"/>
      <c r="J42" s="566"/>
      <c r="K42" s="566"/>
      <c r="L42" s="566"/>
      <c r="M42" s="566"/>
    </row>
    <row r="43" spans="4:13" ht="30.75" customHeight="1">
      <c r="D43" s="566"/>
      <c r="E43" s="566"/>
      <c r="F43" s="566"/>
      <c r="G43" s="566"/>
      <c r="H43" s="566"/>
      <c r="I43" s="566"/>
      <c r="J43" s="566"/>
      <c r="K43" s="566"/>
      <c r="L43" s="566"/>
      <c r="M43" s="566"/>
    </row>
    <row r="44" spans="4:13" ht="12.75">
      <c r="D44" s="565"/>
      <c r="E44" s="565"/>
      <c r="F44" s="565"/>
      <c r="G44" s="565"/>
      <c r="H44" s="565"/>
      <c r="I44" s="565"/>
      <c r="J44" s="565"/>
      <c r="K44" s="565"/>
      <c r="L44" s="565"/>
      <c r="M44" s="565"/>
    </row>
    <row r="45" spans="4:13" ht="12.75">
      <c r="D45" s="567" t="s">
        <v>835</v>
      </c>
      <c r="E45" s="567"/>
      <c r="F45" s="567"/>
      <c r="G45" s="567"/>
      <c r="H45" s="567"/>
      <c r="I45" s="567"/>
      <c r="J45" s="567"/>
      <c r="K45" s="567"/>
      <c r="L45" s="567"/>
      <c r="M45" s="567"/>
    </row>
    <row r="46" spans="4:13" ht="22.5" customHeight="1">
      <c r="D46" s="567"/>
      <c r="E46" s="567"/>
      <c r="F46" s="567"/>
      <c r="G46" s="567"/>
      <c r="H46" s="567"/>
      <c r="I46" s="567"/>
      <c r="J46" s="567"/>
      <c r="K46" s="567"/>
      <c r="L46" s="567"/>
      <c r="M46" s="567"/>
    </row>
  </sheetData>
  <mergeCells count="11">
    <mergeCell ref="D22:M23"/>
    <mergeCell ref="D25:M26"/>
    <mergeCell ref="D1:M18"/>
    <mergeCell ref="D40:M41"/>
    <mergeCell ref="D42:M43"/>
    <mergeCell ref="D45:M46"/>
    <mergeCell ref="D28:M29"/>
    <mergeCell ref="D31:M32"/>
    <mergeCell ref="D34:M35"/>
    <mergeCell ref="D37:M38"/>
    <mergeCell ref="D19:M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0"/>
  <sheetViews>
    <sheetView rightToLeft="1" workbookViewId="0" topLeftCell="D13">
      <selection activeCell="E7" sqref="E7:I8"/>
    </sheetView>
  </sheetViews>
  <sheetFormatPr defaultColWidth="9.140625" defaultRowHeight="12.75"/>
  <cols>
    <col min="5" max="5" width="21.140625" style="0" customWidth="1"/>
    <col min="6" max="6" width="9.421875" style="0" customWidth="1"/>
    <col min="7" max="7" width="19.00390625" style="0" customWidth="1"/>
    <col min="8" max="8" width="2.57421875" style="0" customWidth="1"/>
    <col min="9" max="9" width="21.28125" style="0" customWidth="1"/>
    <col min="11" max="11" width="3.57421875" style="0" customWidth="1"/>
  </cols>
  <sheetData>
    <row r="1" ht="13.5" thickBot="1"/>
    <row r="2" spans="5:9" ht="12.75">
      <c r="E2" s="631" t="s">
        <v>508</v>
      </c>
      <c r="F2" s="632"/>
      <c r="G2" s="632"/>
      <c r="H2" s="632"/>
      <c r="I2" s="633"/>
    </row>
    <row r="3" spans="5:9" ht="13.5" thickBot="1">
      <c r="E3" s="634"/>
      <c r="F3" s="635"/>
      <c r="G3" s="635"/>
      <c r="H3" s="635"/>
      <c r="I3" s="636"/>
    </row>
    <row r="4" ht="13.5" thickBot="1"/>
    <row r="5" spans="5:9" ht="12.75">
      <c r="E5" s="582" t="s">
        <v>817</v>
      </c>
      <c r="F5" s="583"/>
      <c r="G5" s="583"/>
      <c r="H5" s="583"/>
      <c r="I5" s="584"/>
    </row>
    <row r="6" spans="5:9" ht="12.75">
      <c r="E6" s="585"/>
      <c r="F6" s="586"/>
      <c r="G6" s="586"/>
      <c r="H6" s="586"/>
      <c r="I6" s="587"/>
    </row>
    <row r="7" spans="1:13" ht="12.75">
      <c r="A7" t="s">
        <v>122</v>
      </c>
      <c r="E7" s="585" t="s">
        <v>123</v>
      </c>
      <c r="F7" s="586"/>
      <c r="G7" s="586"/>
      <c r="H7" s="586"/>
      <c r="I7" s="587"/>
      <c r="J7" s="8"/>
      <c r="K7" s="8"/>
      <c r="L7" s="8"/>
      <c r="M7" s="8"/>
    </row>
    <row r="8" spans="5:13" ht="12.75">
      <c r="E8" s="585"/>
      <c r="F8" s="586"/>
      <c r="G8" s="586"/>
      <c r="H8" s="586"/>
      <c r="I8" s="587"/>
      <c r="J8" s="8"/>
      <c r="K8" s="8"/>
      <c r="L8" s="8"/>
      <c r="M8" s="8"/>
    </row>
    <row r="9" spans="5:13" ht="12.75">
      <c r="E9" s="585" t="s">
        <v>507</v>
      </c>
      <c r="F9" s="586"/>
      <c r="G9" s="586"/>
      <c r="H9" s="586"/>
      <c r="I9" s="587"/>
      <c r="J9" s="8"/>
      <c r="K9" s="8"/>
      <c r="L9" s="8"/>
      <c r="M9" s="8"/>
    </row>
    <row r="10" spans="5:13" ht="13.5" thickBot="1">
      <c r="E10" s="588"/>
      <c r="F10" s="589"/>
      <c r="G10" s="589"/>
      <c r="H10" s="589"/>
      <c r="I10" s="550"/>
      <c r="J10" s="8"/>
      <c r="K10" s="8"/>
      <c r="L10" s="8"/>
      <c r="M10" s="8"/>
    </row>
    <row r="11" spans="5:13" ht="12.75">
      <c r="E11" s="8"/>
      <c r="F11" s="8"/>
      <c r="G11" s="8"/>
      <c r="H11" s="8"/>
      <c r="I11" s="8"/>
      <c r="J11" s="8"/>
      <c r="K11" s="8"/>
      <c r="L11" s="8"/>
      <c r="M11" s="8"/>
    </row>
    <row r="12" spans="5:13" ht="12.75">
      <c r="E12" s="8"/>
      <c r="F12" s="8"/>
      <c r="G12" s="8"/>
      <c r="H12" s="8"/>
      <c r="I12" s="8"/>
      <c r="J12" s="8"/>
      <c r="K12" s="8"/>
      <c r="L12" s="8"/>
      <c r="M12" s="8"/>
    </row>
    <row r="14" ht="13.5" thickBot="1"/>
    <row r="15" spans="5:13" ht="21" thickBot="1">
      <c r="E15" s="212" t="s">
        <v>75</v>
      </c>
      <c r="F15" s="201"/>
      <c r="G15" s="213" t="s">
        <v>511</v>
      </c>
      <c r="H15" s="201"/>
      <c r="I15" s="205" t="s">
        <v>512</v>
      </c>
      <c r="J15" s="8"/>
      <c r="K15" s="1"/>
      <c r="L15" s="8">
        <v>13</v>
      </c>
      <c r="M15" s="8"/>
    </row>
    <row r="16" spans="5:13" ht="15.75">
      <c r="E16" s="214"/>
      <c r="F16" s="215" t="s">
        <v>124</v>
      </c>
      <c r="G16" s="216" t="s">
        <v>509</v>
      </c>
      <c r="H16" s="215"/>
      <c r="I16" s="217" t="s">
        <v>510</v>
      </c>
      <c r="J16" s="8"/>
      <c r="K16" s="1"/>
      <c r="L16" s="8"/>
      <c r="M16" s="8"/>
    </row>
    <row r="17" spans="5:13" ht="20.25">
      <c r="E17" s="218" t="s">
        <v>130</v>
      </c>
      <c r="F17" s="219"/>
      <c r="G17" s="220">
        <v>4995291</v>
      </c>
      <c r="H17" s="220"/>
      <c r="I17" s="221">
        <v>7526705</v>
      </c>
      <c r="J17" s="8"/>
      <c r="K17" s="1"/>
      <c r="L17" s="1"/>
      <c r="M17" s="1"/>
    </row>
    <row r="18" spans="5:13" ht="20.25">
      <c r="E18" s="222" t="s">
        <v>126</v>
      </c>
      <c r="F18" s="223"/>
      <c r="G18" s="220">
        <v>409122814</v>
      </c>
      <c r="H18" s="220"/>
      <c r="I18" s="221">
        <v>287609975</v>
      </c>
      <c r="J18" s="1"/>
      <c r="K18" s="1"/>
      <c r="L18" s="1"/>
      <c r="M18" s="1"/>
    </row>
    <row r="19" spans="5:13" ht="20.25">
      <c r="E19" s="222" t="s">
        <v>127</v>
      </c>
      <c r="F19" s="223"/>
      <c r="G19" s="220">
        <v>6037996</v>
      </c>
      <c r="H19" s="220"/>
      <c r="I19" s="221">
        <v>10276752</v>
      </c>
      <c r="J19" s="1"/>
      <c r="K19" s="1"/>
      <c r="L19" s="1"/>
      <c r="M19" s="1"/>
    </row>
    <row r="20" spans="5:13" ht="20.25">
      <c r="E20" s="222" t="s">
        <v>128</v>
      </c>
      <c r="F20" s="223"/>
      <c r="G20" s="220">
        <v>133308852</v>
      </c>
      <c r="H20" s="220"/>
      <c r="I20" s="221">
        <v>27521874</v>
      </c>
      <c r="J20" s="1"/>
      <c r="K20" s="1"/>
      <c r="L20" s="1"/>
      <c r="M20" s="1"/>
    </row>
    <row r="21" spans="5:13" ht="21" thickBot="1">
      <c r="E21" s="222" t="s">
        <v>129</v>
      </c>
      <c r="F21" s="223"/>
      <c r="G21" s="224"/>
      <c r="H21" s="220"/>
      <c r="I21" s="225"/>
      <c r="J21" s="1"/>
      <c r="K21" s="1"/>
      <c r="L21" s="1"/>
      <c r="M21" s="1"/>
    </row>
    <row r="22" spans="5:13" ht="21" thickBot="1">
      <c r="E22" s="222"/>
      <c r="F22" s="223"/>
      <c r="G22" s="201">
        <f>G17+G18+G19+G20+G21</f>
        <v>553464953</v>
      </c>
      <c r="H22" s="201">
        <f>SUM(H17:H21)</f>
        <v>0</v>
      </c>
      <c r="I22" s="201">
        <f>SUM(I17:I21)</f>
        <v>332935306</v>
      </c>
      <c r="J22" s="1"/>
      <c r="K22" s="1"/>
      <c r="L22" s="1"/>
      <c r="M22" s="1"/>
    </row>
    <row r="23" spans="5:13" ht="21" thickTop="1">
      <c r="E23" s="222"/>
      <c r="F23" s="223"/>
      <c r="G23" s="226"/>
      <c r="H23" s="200"/>
      <c r="I23" s="228"/>
      <c r="J23" s="1"/>
      <c r="K23" s="1"/>
      <c r="L23" s="1"/>
      <c r="M23" s="1"/>
    </row>
    <row r="24" spans="5:13" ht="20.25">
      <c r="E24" s="222"/>
      <c r="F24" s="223"/>
      <c r="G24" s="200"/>
      <c r="H24" s="200"/>
      <c r="I24" s="206"/>
      <c r="J24" s="1"/>
      <c r="K24" s="1"/>
      <c r="L24" s="1"/>
      <c r="M24" s="1"/>
    </row>
    <row r="25" spans="5:13" ht="15.75">
      <c r="E25" s="229" t="s">
        <v>131</v>
      </c>
      <c r="F25" s="230"/>
      <c r="G25" s="230"/>
      <c r="H25" s="230"/>
      <c r="I25" s="231"/>
      <c r="J25" s="1"/>
      <c r="K25" s="1"/>
      <c r="L25" s="1"/>
      <c r="M25" s="1"/>
    </row>
    <row r="26" spans="5:13" ht="13.5" thickBot="1">
      <c r="E26" s="232"/>
      <c r="F26" s="233"/>
      <c r="G26" s="233"/>
      <c r="H26" s="233"/>
      <c r="I26" s="234"/>
      <c r="J26" s="1"/>
      <c r="K26" s="1"/>
      <c r="L26" s="1"/>
      <c r="M26" s="1"/>
    </row>
    <row r="27" spans="5:13" ht="12.75">
      <c r="E27" s="1"/>
      <c r="F27" s="1"/>
      <c r="G27" s="1"/>
      <c r="H27" s="1"/>
      <c r="I27" s="1"/>
      <c r="J27" s="1"/>
      <c r="K27" s="1"/>
      <c r="L27" s="1"/>
      <c r="M27" s="1"/>
    </row>
    <row r="28" spans="5:13" ht="18">
      <c r="E28" s="235" t="s">
        <v>132</v>
      </c>
      <c r="F28" s="235"/>
      <c r="G28" s="235"/>
      <c r="H28" s="235"/>
      <c r="I28" s="235"/>
      <c r="J28" s="236"/>
      <c r="K28" s="236"/>
      <c r="L28" s="236"/>
      <c r="M28" s="1"/>
    </row>
    <row r="29" spans="5:13" ht="12.75">
      <c r="E29" s="1"/>
      <c r="F29" s="1"/>
      <c r="G29" s="1"/>
      <c r="H29" s="1"/>
      <c r="I29" s="1"/>
      <c r="J29" s="1"/>
      <c r="K29" s="1"/>
      <c r="L29" s="1"/>
      <c r="M29" s="1"/>
    </row>
    <row r="30" spans="5:13" ht="12.75">
      <c r="E30" s="1"/>
      <c r="F30" s="1"/>
      <c r="G30" s="1"/>
      <c r="H30" s="1"/>
      <c r="I30" s="1"/>
      <c r="J30" s="1"/>
      <c r="K30" s="1"/>
      <c r="L30" s="1"/>
      <c r="M30" s="1"/>
    </row>
    <row r="31" spans="5:13" ht="12.75">
      <c r="E31" s="1"/>
      <c r="F31" s="1"/>
      <c r="G31" s="1"/>
      <c r="H31" s="1"/>
      <c r="I31" s="1"/>
      <c r="J31" s="1"/>
      <c r="K31" s="1"/>
      <c r="L31" s="1"/>
      <c r="M31" s="1"/>
    </row>
    <row r="32" spans="5:13" ht="12.75">
      <c r="E32" s="1"/>
      <c r="F32" s="1"/>
      <c r="G32" s="1"/>
      <c r="H32" s="1"/>
      <c r="I32" s="1"/>
      <c r="J32" s="1"/>
      <c r="K32" s="1"/>
      <c r="L32" s="1"/>
      <c r="M32" s="1"/>
    </row>
    <row r="33" spans="5:13" ht="12.75">
      <c r="E33" s="1"/>
      <c r="F33" s="1"/>
      <c r="G33" s="1"/>
      <c r="H33" s="1"/>
      <c r="I33" s="1"/>
      <c r="J33" s="1"/>
      <c r="K33" s="1"/>
      <c r="L33" s="1"/>
      <c r="M33" s="1"/>
    </row>
    <row r="34" spans="5:13" ht="12.75">
      <c r="E34" s="1"/>
      <c r="F34" s="1"/>
      <c r="G34" s="1"/>
      <c r="H34" s="1"/>
      <c r="I34" s="1"/>
      <c r="J34" s="1"/>
      <c r="K34" s="1"/>
      <c r="L34" s="1"/>
      <c r="M34" s="1"/>
    </row>
    <row r="35" spans="5:13" ht="12.75">
      <c r="E35" s="1"/>
      <c r="F35" s="1"/>
      <c r="G35" s="1"/>
      <c r="H35" s="1"/>
      <c r="I35" s="1"/>
      <c r="J35" s="1"/>
      <c r="K35" s="1"/>
      <c r="L35" s="1"/>
      <c r="M35" s="1"/>
    </row>
    <row r="36" spans="5:13" ht="12.75">
      <c r="E36" s="1"/>
      <c r="F36" s="1"/>
      <c r="G36" s="1"/>
      <c r="H36" s="1"/>
      <c r="I36" s="1"/>
      <c r="J36" s="1"/>
      <c r="K36" s="1"/>
      <c r="L36" s="1"/>
      <c r="M36" s="1"/>
    </row>
    <row r="37" spans="5:13" ht="12.75">
      <c r="E37" s="1"/>
      <c r="F37" s="1"/>
      <c r="G37" s="1"/>
      <c r="H37" s="1"/>
      <c r="I37" s="1"/>
      <c r="J37" s="1"/>
      <c r="K37" s="1"/>
      <c r="L37" s="1"/>
      <c r="M37" s="1"/>
    </row>
    <row r="38" spans="5:13" ht="12.75">
      <c r="E38" s="1"/>
      <c r="F38" s="1"/>
      <c r="G38" s="1"/>
      <c r="H38" s="1"/>
      <c r="I38" s="1"/>
      <c r="J38" s="1"/>
      <c r="K38" s="1"/>
      <c r="L38" s="1"/>
      <c r="M38" s="1"/>
    </row>
    <row r="39" spans="5:13" ht="12.75">
      <c r="E39" s="1"/>
      <c r="F39" s="1"/>
      <c r="G39" s="1"/>
      <c r="H39" s="1"/>
      <c r="I39" s="1"/>
      <c r="J39" s="1"/>
      <c r="K39" s="1"/>
      <c r="L39" s="1"/>
      <c r="M39" s="1"/>
    </row>
    <row r="40" spans="5:13" ht="12.75">
      <c r="E40" s="1"/>
      <c r="F40" s="1"/>
      <c r="G40" s="1"/>
      <c r="H40" s="1"/>
      <c r="I40" s="1"/>
      <c r="J40" s="1"/>
      <c r="K40" s="1"/>
      <c r="L40" s="1"/>
      <c r="M40" s="1"/>
    </row>
  </sheetData>
  <mergeCells count="4">
    <mergeCell ref="E9:I10"/>
    <mergeCell ref="E7:I8"/>
    <mergeCell ref="E2:I3"/>
    <mergeCell ref="E5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46"/>
  <sheetViews>
    <sheetView rightToLeft="1" workbookViewId="0" topLeftCell="A1">
      <selection activeCell="B7" sqref="B7:F8"/>
    </sheetView>
  </sheetViews>
  <sheetFormatPr defaultColWidth="9.140625" defaultRowHeight="12.75"/>
  <cols>
    <col min="2" max="2" width="44.28125" style="0" customWidth="1"/>
    <col min="3" max="3" width="15.140625" style="0" bestFit="1" customWidth="1"/>
    <col min="4" max="4" width="18.28125" style="0" customWidth="1"/>
    <col min="5" max="5" width="4.8515625" style="0" customWidth="1"/>
    <col min="6" max="6" width="18.28125" style="0" customWidth="1"/>
    <col min="7" max="7" width="16.8515625" style="0" bestFit="1" customWidth="1"/>
    <col min="8" max="8" width="10.7109375" style="0" bestFit="1" customWidth="1"/>
    <col min="9" max="9" width="5.140625" style="0" customWidth="1"/>
    <col min="10" max="10" width="17.421875" style="0" customWidth="1"/>
    <col min="11" max="11" width="18.28125" style="0" customWidth="1"/>
  </cols>
  <sheetData>
    <row r="1" ht="13.5" thickBot="1"/>
    <row r="2" spans="2:6" ht="12.75">
      <c r="B2" s="609" t="s">
        <v>522</v>
      </c>
      <c r="C2" s="610"/>
      <c r="D2" s="610"/>
      <c r="E2" s="610"/>
      <c r="F2" s="611"/>
    </row>
    <row r="3" spans="2:6" ht="13.5" thickBot="1">
      <c r="B3" s="612"/>
      <c r="C3" s="613"/>
      <c r="D3" s="613"/>
      <c r="E3" s="613"/>
      <c r="F3" s="614"/>
    </row>
    <row r="4" ht="13.5" thickBot="1"/>
    <row r="5" spans="2:10" ht="12.75">
      <c r="B5" s="582" t="s">
        <v>817</v>
      </c>
      <c r="C5" s="583"/>
      <c r="D5" s="583"/>
      <c r="E5" s="583"/>
      <c r="F5" s="584"/>
      <c r="G5" s="14"/>
      <c r="H5" s="14"/>
      <c r="I5" s="14"/>
      <c r="J5" s="14"/>
    </row>
    <row r="6" spans="2:10" ht="12.75">
      <c r="B6" s="585"/>
      <c r="C6" s="586"/>
      <c r="D6" s="586"/>
      <c r="E6" s="586"/>
      <c r="F6" s="587"/>
      <c r="G6" s="14"/>
      <c r="H6" s="14"/>
      <c r="I6" s="14"/>
      <c r="J6" s="14"/>
    </row>
    <row r="7" spans="2:10" ht="12.75">
      <c r="B7" s="585" t="s">
        <v>121</v>
      </c>
      <c r="C7" s="586"/>
      <c r="D7" s="586"/>
      <c r="E7" s="586"/>
      <c r="F7" s="587"/>
      <c r="G7" s="14"/>
      <c r="H7" s="14"/>
      <c r="I7" s="14"/>
      <c r="J7" s="14"/>
    </row>
    <row r="8" spans="2:10" ht="12.75">
      <c r="B8" s="585"/>
      <c r="C8" s="586"/>
      <c r="D8" s="586"/>
      <c r="E8" s="586"/>
      <c r="F8" s="587"/>
      <c r="G8" s="14"/>
      <c r="H8" s="14"/>
      <c r="I8" s="14"/>
      <c r="J8" s="14"/>
    </row>
    <row r="9" spans="2:10" ht="12.75">
      <c r="B9" s="585" t="s">
        <v>521</v>
      </c>
      <c r="C9" s="586"/>
      <c r="D9" s="586"/>
      <c r="E9" s="586"/>
      <c r="F9" s="587"/>
      <c r="G9" s="14"/>
      <c r="H9" s="14"/>
      <c r="I9" s="14"/>
      <c r="J9" s="14"/>
    </row>
    <row r="10" spans="2:10" ht="13.5" thickBot="1">
      <c r="B10" s="588"/>
      <c r="C10" s="589"/>
      <c r="D10" s="589"/>
      <c r="E10" s="589"/>
      <c r="F10" s="550"/>
      <c r="G10" s="14"/>
      <c r="H10" s="14"/>
      <c r="I10" s="14"/>
      <c r="J10" s="14"/>
    </row>
    <row r="11" ht="13.5" thickBot="1"/>
    <row r="12" spans="2:6" ht="21" thickBot="1">
      <c r="B12" s="202" t="s">
        <v>75</v>
      </c>
      <c r="C12" s="201"/>
      <c r="D12" s="201">
        <v>1385</v>
      </c>
      <c r="E12" s="201"/>
      <c r="F12" s="205">
        <v>1384</v>
      </c>
    </row>
    <row r="13" spans="2:6" ht="18">
      <c r="B13" s="237"/>
      <c r="C13" s="236"/>
      <c r="D13" s="238" t="s">
        <v>20</v>
      </c>
      <c r="E13" s="210"/>
      <c r="F13" s="239" t="s">
        <v>20</v>
      </c>
    </row>
    <row r="14" spans="2:6" ht="20.25">
      <c r="B14" s="222" t="s">
        <v>138</v>
      </c>
      <c r="C14" s="223"/>
      <c r="D14" s="200"/>
      <c r="E14" s="200"/>
      <c r="F14" s="206"/>
    </row>
    <row r="15" spans="2:6" ht="20.25">
      <c r="B15" s="222" t="s">
        <v>133</v>
      </c>
      <c r="C15" s="223"/>
      <c r="D15" s="200">
        <v>2474233</v>
      </c>
      <c r="E15" s="200"/>
      <c r="F15" s="206">
        <f>$K$37</f>
        <v>57636225</v>
      </c>
    </row>
    <row r="16" spans="2:6" ht="21" thickBot="1">
      <c r="B16" s="222" t="s">
        <v>134</v>
      </c>
      <c r="C16" s="223"/>
      <c r="D16" s="199">
        <v>0</v>
      </c>
      <c r="E16" s="200"/>
      <c r="F16" s="206">
        <v>0</v>
      </c>
    </row>
    <row r="17" spans="2:10" ht="20.25">
      <c r="B17" s="222"/>
      <c r="C17" s="223"/>
      <c r="D17" s="220">
        <f>D15+D16</f>
        <v>2474233</v>
      </c>
      <c r="E17" s="200"/>
      <c r="F17" s="205">
        <f>F15+F16</f>
        <v>57636225</v>
      </c>
      <c r="G17" s="6"/>
      <c r="J17" s="6"/>
    </row>
    <row r="18" spans="2:6" ht="21" thickBot="1">
      <c r="B18" s="222" t="s">
        <v>135</v>
      </c>
      <c r="C18" s="223"/>
      <c r="D18" s="200">
        <f>$G$41</f>
        <v>75000000</v>
      </c>
      <c r="E18" s="200"/>
      <c r="F18" s="206">
        <f>$J$41</f>
        <v>75000000</v>
      </c>
    </row>
    <row r="19" spans="2:9" ht="21" thickTop="1">
      <c r="B19" s="222" t="s">
        <v>136</v>
      </c>
      <c r="C19" s="223"/>
      <c r="D19" s="201">
        <f>D17+D18</f>
        <v>77474233</v>
      </c>
      <c r="E19" s="201"/>
      <c r="F19" s="201">
        <f>F17+F18</f>
        <v>132636225</v>
      </c>
      <c r="G19" s="6"/>
      <c r="I19" s="17"/>
    </row>
    <row r="20" spans="2:6" ht="21" thickBot="1">
      <c r="B20" s="222" t="s">
        <v>137</v>
      </c>
      <c r="C20" s="223"/>
      <c r="D20" s="199">
        <v>0</v>
      </c>
      <c r="E20" s="200"/>
      <c r="F20" s="206">
        <v>0</v>
      </c>
    </row>
    <row r="21" spans="2:6" ht="21" thickBot="1">
      <c r="B21" s="240"/>
      <c r="C21" s="241"/>
      <c r="D21" s="242">
        <f>D19+D20</f>
        <v>77474233</v>
      </c>
      <c r="E21" s="242"/>
      <c r="F21" s="243">
        <f>F19+F20</f>
        <v>132636225</v>
      </c>
    </row>
    <row r="22" spans="2:6" ht="21.75" thickBot="1" thickTop="1">
      <c r="B22" s="26"/>
      <c r="C22" s="26"/>
      <c r="D22" s="7"/>
      <c r="E22" s="7"/>
      <c r="F22" s="38"/>
    </row>
    <row r="23" spans="2:10" ht="18">
      <c r="B23" s="244" t="s">
        <v>139</v>
      </c>
      <c r="C23" s="245"/>
      <c r="D23" s="245"/>
      <c r="E23" s="245"/>
      <c r="F23" s="245"/>
      <c r="G23" s="246"/>
      <c r="H23" s="246"/>
      <c r="I23" s="246"/>
      <c r="J23" s="247"/>
    </row>
    <row r="24" spans="2:10" ht="13.5" thickBot="1">
      <c r="B24" s="232"/>
      <c r="C24" s="233"/>
      <c r="D24" s="233"/>
      <c r="E24" s="233"/>
      <c r="F24" s="233"/>
      <c r="G24" s="233"/>
      <c r="H24" s="233"/>
      <c r="I24" s="233"/>
      <c r="J24" s="234"/>
    </row>
    <row r="25" ht="13.5" thickBot="1"/>
    <row r="26" spans="2:11" ht="18">
      <c r="B26" s="248" t="s">
        <v>140</v>
      </c>
      <c r="C26" s="245"/>
      <c r="D26" s="245"/>
      <c r="E26" s="246"/>
      <c r="F26" s="246"/>
      <c r="G26" s="246"/>
      <c r="H26" s="246"/>
      <c r="I26" s="246"/>
      <c r="J26" s="246"/>
      <c r="K26" s="247"/>
    </row>
    <row r="27" spans="2:11" ht="12.75">
      <c r="B27" s="249"/>
      <c r="C27" s="236"/>
      <c r="D27" s="236"/>
      <c r="E27" s="236"/>
      <c r="F27" s="236"/>
      <c r="G27" s="236"/>
      <c r="H27" s="236"/>
      <c r="I27" s="236"/>
      <c r="J27" s="236"/>
      <c r="K27" s="250"/>
    </row>
    <row r="28" spans="2:11" ht="13.5" thickBot="1">
      <c r="B28" s="249"/>
      <c r="C28" s="645">
        <v>13</v>
      </c>
      <c r="D28" s="645"/>
      <c r="E28" s="645"/>
      <c r="F28" s="645"/>
      <c r="G28" s="645"/>
      <c r="H28" s="645"/>
      <c r="I28" s="236"/>
      <c r="J28" s="645">
        <v>13</v>
      </c>
      <c r="K28" s="646"/>
    </row>
    <row r="29" spans="2:11" ht="16.5" thickBot="1">
      <c r="B29" s="214" t="s">
        <v>141</v>
      </c>
      <c r="C29" s="252" t="s">
        <v>142</v>
      </c>
      <c r="D29" s="215" t="s">
        <v>143</v>
      </c>
      <c r="E29" s="644" t="s">
        <v>144</v>
      </c>
      <c r="F29" s="644"/>
      <c r="G29" s="215" t="s">
        <v>145</v>
      </c>
      <c r="H29" s="215" t="s">
        <v>146</v>
      </c>
      <c r="I29" s="215"/>
      <c r="J29" s="252" t="s">
        <v>145</v>
      </c>
      <c r="K29" s="253" t="s">
        <v>146</v>
      </c>
    </row>
    <row r="30" spans="2:11" ht="12.75">
      <c r="B30" s="249"/>
      <c r="C30" s="236"/>
      <c r="D30" s="254" t="s">
        <v>20</v>
      </c>
      <c r="E30" s="647" t="s">
        <v>20</v>
      </c>
      <c r="F30" s="647"/>
      <c r="G30" s="254" t="s">
        <v>20</v>
      </c>
      <c r="H30" s="254" t="s">
        <v>20</v>
      </c>
      <c r="I30" s="255"/>
      <c r="J30" s="255" t="s">
        <v>20</v>
      </c>
      <c r="K30" s="256" t="s">
        <v>20</v>
      </c>
    </row>
    <row r="31" spans="2:11" ht="20.25">
      <c r="B31" s="222" t="s">
        <v>147</v>
      </c>
      <c r="C31" s="220"/>
      <c r="D31" s="220"/>
      <c r="E31" s="642"/>
      <c r="F31" s="642"/>
      <c r="G31" s="220"/>
      <c r="H31" s="220"/>
      <c r="I31" s="220"/>
      <c r="J31" s="220"/>
      <c r="K31" s="221"/>
    </row>
    <row r="32" spans="2:11" ht="20.25">
      <c r="B32" s="222" t="s">
        <v>574</v>
      </c>
      <c r="C32" s="220">
        <v>8800</v>
      </c>
      <c r="D32" s="220">
        <v>40162</v>
      </c>
      <c r="E32" s="642"/>
      <c r="F32" s="642"/>
      <c r="G32" s="220">
        <v>40163</v>
      </c>
      <c r="H32" s="220">
        <v>40163</v>
      </c>
      <c r="I32" s="220"/>
      <c r="J32" s="220">
        <v>47130397</v>
      </c>
      <c r="K32" s="221">
        <v>47130397</v>
      </c>
    </row>
    <row r="33" spans="2:11" ht="20.25">
      <c r="B33" s="222" t="s">
        <v>575</v>
      </c>
      <c r="C33" s="220"/>
      <c r="D33" s="220"/>
      <c r="E33" s="642"/>
      <c r="F33" s="642"/>
      <c r="G33" s="220"/>
      <c r="H33" s="220"/>
      <c r="I33" s="220"/>
      <c r="J33" s="220">
        <v>197273</v>
      </c>
      <c r="K33" s="221">
        <v>197273</v>
      </c>
    </row>
    <row r="34" spans="2:11" ht="20.25">
      <c r="B34" s="222" t="s">
        <v>576</v>
      </c>
      <c r="C34" s="220"/>
      <c r="D34" s="220"/>
      <c r="E34" s="642"/>
      <c r="F34" s="642"/>
      <c r="G34" s="220"/>
      <c r="H34" s="220"/>
      <c r="I34" s="220"/>
      <c r="J34" s="220">
        <v>5284555</v>
      </c>
      <c r="K34" s="221">
        <v>5284555</v>
      </c>
    </row>
    <row r="35" spans="2:11" ht="20.25">
      <c r="B35" s="257" t="s">
        <v>577</v>
      </c>
      <c r="C35" s="220"/>
      <c r="D35" s="220"/>
      <c r="E35" s="642"/>
      <c r="F35" s="642"/>
      <c r="G35" s="220"/>
      <c r="H35" s="220"/>
      <c r="I35" s="220"/>
      <c r="J35" s="220">
        <v>490769</v>
      </c>
      <c r="K35" s="221">
        <v>490769</v>
      </c>
    </row>
    <row r="36" spans="2:11" ht="21" thickBot="1">
      <c r="B36" s="257" t="s">
        <v>578</v>
      </c>
      <c r="C36" s="220">
        <v>3831332</v>
      </c>
      <c r="D36" s="224">
        <v>3831332</v>
      </c>
      <c r="E36" s="643">
        <v>1357099</v>
      </c>
      <c r="F36" s="643"/>
      <c r="G36" s="220">
        <v>2474233</v>
      </c>
      <c r="H36" s="220"/>
      <c r="I36" s="220"/>
      <c r="J36" s="220">
        <v>4533231</v>
      </c>
      <c r="K36" s="221">
        <v>4533231</v>
      </c>
    </row>
    <row r="37" spans="2:11" ht="21" thickBot="1">
      <c r="B37" s="259"/>
      <c r="C37" s="220"/>
      <c r="D37" s="220">
        <f>SUM(D32:D36)</f>
        <v>3871494</v>
      </c>
      <c r="E37" s="637">
        <f>SUM(E32:F36)</f>
        <v>1357099</v>
      </c>
      <c r="F37" s="637"/>
      <c r="G37" s="260">
        <f>SUM(G32:G36)</f>
        <v>2514396</v>
      </c>
      <c r="H37" s="260">
        <f>SUM(H32:H36)</f>
        <v>40163</v>
      </c>
      <c r="I37" s="220"/>
      <c r="J37" s="260">
        <f>SUM(J32:J36)</f>
        <v>57636225</v>
      </c>
      <c r="K37" s="261">
        <f>SUM(K32:K36)</f>
        <v>57636225</v>
      </c>
    </row>
    <row r="38" spans="2:11" ht="21" thickTop="1">
      <c r="B38" s="222" t="s">
        <v>148</v>
      </c>
      <c r="C38" s="220"/>
      <c r="D38" s="220"/>
      <c r="E38" s="642"/>
      <c r="F38" s="642"/>
      <c r="G38" s="220"/>
      <c r="H38" s="262"/>
      <c r="I38" s="220"/>
      <c r="J38" s="220"/>
      <c r="K38" s="263"/>
    </row>
    <row r="39" spans="2:12" ht="20.25">
      <c r="B39" s="257" t="s">
        <v>579</v>
      </c>
      <c r="C39" s="220"/>
      <c r="D39" s="220"/>
      <c r="E39" s="642"/>
      <c r="F39" s="642"/>
      <c r="G39" s="220"/>
      <c r="H39" s="220"/>
      <c r="I39" s="220"/>
      <c r="J39" s="220"/>
      <c r="K39" s="221"/>
      <c r="L39" s="3"/>
    </row>
    <row r="40" spans="2:12" ht="21" thickBot="1">
      <c r="B40" s="257" t="s">
        <v>149</v>
      </c>
      <c r="C40" s="220"/>
      <c r="D40" s="220"/>
      <c r="E40" s="642"/>
      <c r="F40" s="642"/>
      <c r="G40" s="220">
        <v>75000000</v>
      </c>
      <c r="H40" s="220"/>
      <c r="I40" s="220"/>
      <c r="J40" s="220">
        <v>75000000</v>
      </c>
      <c r="K40" s="221"/>
      <c r="L40" s="3"/>
    </row>
    <row r="41" spans="2:12" ht="21" thickBot="1">
      <c r="B41" s="257"/>
      <c r="C41" s="220"/>
      <c r="D41" s="264">
        <f>D39+D40</f>
        <v>0</v>
      </c>
      <c r="E41" s="638">
        <f>E39+E40</f>
        <v>0</v>
      </c>
      <c r="F41" s="638"/>
      <c r="G41" s="264">
        <f>G39+G40</f>
        <v>75000000</v>
      </c>
      <c r="H41" s="220"/>
      <c r="I41" s="220"/>
      <c r="J41" s="260">
        <f>J39+J40</f>
        <v>75000000</v>
      </c>
      <c r="K41" s="221"/>
      <c r="L41" s="3"/>
    </row>
    <row r="42" spans="2:12" ht="21" thickTop="1">
      <c r="B42" s="257"/>
      <c r="C42" s="220"/>
      <c r="D42" s="220"/>
      <c r="E42" s="639"/>
      <c r="F42" s="639"/>
      <c r="G42" s="262"/>
      <c r="H42" s="220"/>
      <c r="I42" s="220"/>
      <c r="J42" s="262"/>
      <c r="K42" s="221"/>
      <c r="L42" s="3"/>
    </row>
    <row r="43" spans="2:11" ht="13.5" thickBot="1">
      <c r="B43" s="232"/>
      <c r="C43" s="265"/>
      <c r="D43" s="265"/>
      <c r="E43" s="640"/>
      <c r="F43" s="640"/>
      <c r="G43" s="265"/>
      <c r="H43" s="265"/>
      <c r="I43" s="265"/>
      <c r="J43" s="265"/>
      <c r="K43" s="266"/>
    </row>
    <row r="44" spans="3:11" ht="12.75">
      <c r="C44" s="68"/>
      <c r="D44" s="68"/>
      <c r="E44" s="641"/>
      <c r="F44" s="641"/>
      <c r="G44" s="68"/>
      <c r="H44" s="68"/>
      <c r="I44" s="68"/>
      <c r="J44" s="68"/>
      <c r="K44" s="68"/>
    </row>
    <row r="45" spans="3:11" ht="12.75">
      <c r="C45" s="69"/>
      <c r="D45" s="69"/>
      <c r="E45" s="641"/>
      <c r="F45" s="641"/>
      <c r="G45" s="69"/>
      <c r="H45" s="69"/>
      <c r="I45" s="69"/>
      <c r="J45" s="69"/>
      <c r="K45" s="69"/>
    </row>
    <row r="46" spans="5:6" ht="12.75">
      <c r="E46" s="529"/>
      <c r="F46" s="529"/>
    </row>
  </sheetData>
  <mergeCells count="24">
    <mergeCell ref="B2:F3"/>
    <mergeCell ref="C28:H28"/>
    <mergeCell ref="J28:K28"/>
    <mergeCell ref="E30:F30"/>
    <mergeCell ref="B5:F6"/>
    <mergeCell ref="B7:F8"/>
    <mergeCell ref="B9:F10"/>
    <mergeCell ref="E31:F31"/>
    <mergeCell ref="E35:F35"/>
    <mergeCell ref="E36:F36"/>
    <mergeCell ref="E29:F29"/>
    <mergeCell ref="E32:F32"/>
    <mergeCell ref="E33:F33"/>
    <mergeCell ref="E34:F34"/>
    <mergeCell ref="E46:F46"/>
    <mergeCell ref="E37:F37"/>
    <mergeCell ref="E41:F41"/>
    <mergeCell ref="E42:F42"/>
    <mergeCell ref="E43:F43"/>
    <mergeCell ref="E44:F44"/>
    <mergeCell ref="E45:F45"/>
    <mergeCell ref="E38:F38"/>
    <mergeCell ref="E39:F39"/>
    <mergeCell ref="E40:F4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8"/>
  <sheetViews>
    <sheetView rightToLeft="1" workbookViewId="0" topLeftCell="A7">
      <selection activeCell="D13" sqref="D13"/>
    </sheetView>
  </sheetViews>
  <sheetFormatPr defaultColWidth="9.140625" defaultRowHeight="12.75"/>
  <cols>
    <col min="2" max="2" width="30.57421875" style="0" customWidth="1"/>
    <col min="3" max="3" width="3.8515625" style="0" customWidth="1"/>
    <col min="4" max="4" width="18.57421875" style="0" customWidth="1"/>
    <col min="5" max="5" width="3.8515625" style="0" customWidth="1"/>
    <col min="6" max="6" width="11.421875" style="0" customWidth="1"/>
    <col min="7" max="7" width="2.421875" style="0" customWidth="1"/>
    <col min="8" max="8" width="13.8515625" style="0" bestFit="1" customWidth="1"/>
    <col min="9" max="9" width="2.8515625" style="0" customWidth="1"/>
    <col min="10" max="10" width="17.00390625" style="0" bestFit="1" customWidth="1"/>
    <col min="11" max="11" width="4.8515625" style="0" customWidth="1"/>
    <col min="12" max="12" width="17.00390625" style="0" bestFit="1" customWidth="1"/>
  </cols>
  <sheetData>
    <row r="1" ht="13.5" thickBot="1"/>
    <row r="2" spans="2:12" ht="12.75">
      <c r="B2" s="609" t="s">
        <v>523</v>
      </c>
      <c r="C2" s="610"/>
      <c r="D2" s="610"/>
      <c r="E2" s="610"/>
      <c r="F2" s="610"/>
      <c r="G2" s="610"/>
      <c r="H2" s="610"/>
      <c r="I2" s="610"/>
      <c r="J2" s="610"/>
      <c r="K2" s="610"/>
      <c r="L2" s="611"/>
    </row>
    <row r="3" spans="2:12" ht="13.5" thickBot="1">
      <c r="B3" s="612"/>
      <c r="C3" s="613"/>
      <c r="D3" s="613"/>
      <c r="E3" s="613"/>
      <c r="F3" s="613"/>
      <c r="G3" s="613"/>
      <c r="H3" s="613"/>
      <c r="I3" s="613"/>
      <c r="J3" s="613"/>
      <c r="K3" s="613"/>
      <c r="L3" s="614"/>
    </row>
    <row r="4" ht="13.5" thickBot="1">
      <c r="A4" s="35"/>
    </row>
    <row r="5" spans="2:12" ht="12.75">
      <c r="B5" s="582" t="s">
        <v>822</v>
      </c>
      <c r="C5" s="583"/>
      <c r="D5" s="583"/>
      <c r="E5" s="583"/>
      <c r="F5" s="583"/>
      <c r="G5" s="583"/>
      <c r="H5" s="583"/>
      <c r="I5" s="583"/>
      <c r="J5" s="583"/>
      <c r="K5" s="583"/>
      <c r="L5" s="584"/>
    </row>
    <row r="6" spans="2:12" ht="12.75">
      <c r="B6" s="585"/>
      <c r="C6" s="586"/>
      <c r="D6" s="586"/>
      <c r="E6" s="586"/>
      <c r="F6" s="586"/>
      <c r="G6" s="586"/>
      <c r="H6" s="586"/>
      <c r="I6" s="586"/>
      <c r="J6" s="586"/>
      <c r="K6" s="586"/>
      <c r="L6" s="587"/>
    </row>
    <row r="7" spans="2:12" ht="12.75">
      <c r="B7" s="585" t="s">
        <v>120</v>
      </c>
      <c r="C7" s="586"/>
      <c r="D7" s="586"/>
      <c r="E7" s="586"/>
      <c r="F7" s="586"/>
      <c r="G7" s="586"/>
      <c r="H7" s="586"/>
      <c r="I7" s="586"/>
      <c r="J7" s="586"/>
      <c r="K7" s="586"/>
      <c r="L7" s="587"/>
    </row>
    <row r="8" spans="2:12" ht="12.75">
      <c r="B8" s="585"/>
      <c r="C8" s="586"/>
      <c r="D8" s="586"/>
      <c r="E8" s="586"/>
      <c r="F8" s="586"/>
      <c r="G8" s="586"/>
      <c r="H8" s="586"/>
      <c r="I8" s="586"/>
      <c r="J8" s="586"/>
      <c r="K8" s="586"/>
      <c r="L8" s="587"/>
    </row>
    <row r="9" spans="2:12" ht="12.75">
      <c r="B9" s="585" t="s">
        <v>434</v>
      </c>
      <c r="C9" s="586"/>
      <c r="D9" s="586"/>
      <c r="E9" s="586"/>
      <c r="F9" s="586"/>
      <c r="G9" s="586"/>
      <c r="H9" s="586"/>
      <c r="I9" s="586"/>
      <c r="J9" s="586"/>
      <c r="K9" s="586"/>
      <c r="L9" s="587"/>
    </row>
    <row r="10" spans="2:12" ht="13.5" thickBot="1">
      <c r="B10" s="588"/>
      <c r="C10" s="589"/>
      <c r="D10" s="589"/>
      <c r="E10" s="589"/>
      <c r="F10" s="589"/>
      <c r="G10" s="589"/>
      <c r="H10" s="589"/>
      <c r="I10" s="589"/>
      <c r="J10" s="589"/>
      <c r="K10" s="589"/>
      <c r="L10" s="550"/>
    </row>
    <row r="11" ht="13.5" thickBot="1"/>
    <row r="12" spans="2:12" ht="18.75" customHeight="1" thickBot="1">
      <c r="B12" s="267"/>
      <c r="C12" s="268"/>
      <c r="D12" s="648">
        <v>1385</v>
      </c>
      <c r="E12" s="648"/>
      <c r="F12" s="648"/>
      <c r="G12" s="648"/>
      <c r="H12" s="648"/>
      <c r="I12" s="648"/>
      <c r="J12" s="648"/>
      <c r="K12" s="270"/>
      <c r="L12" s="271">
        <v>1384</v>
      </c>
    </row>
    <row r="13" spans="2:12" s="30" customFormat="1" ht="45.75" customHeight="1" thickBot="1">
      <c r="B13" s="272" t="s">
        <v>75</v>
      </c>
      <c r="C13" s="273"/>
      <c r="D13" s="274" t="s">
        <v>150</v>
      </c>
      <c r="E13" s="274"/>
      <c r="F13" s="275" t="s">
        <v>151</v>
      </c>
      <c r="G13" s="274"/>
      <c r="H13" s="276" t="s">
        <v>152</v>
      </c>
      <c r="I13" s="274"/>
      <c r="J13" s="275" t="s">
        <v>153</v>
      </c>
      <c r="K13" s="274"/>
      <c r="L13" s="277" t="s">
        <v>153</v>
      </c>
    </row>
    <row r="14" spans="2:12" s="30" customFormat="1" ht="15.75">
      <c r="B14" s="278"/>
      <c r="C14" s="274"/>
      <c r="D14" s="273" t="s">
        <v>20</v>
      </c>
      <c r="E14" s="274"/>
      <c r="F14" s="273" t="s">
        <v>20</v>
      </c>
      <c r="G14" s="274"/>
      <c r="H14" s="274" t="s">
        <v>20</v>
      </c>
      <c r="I14" s="274"/>
      <c r="J14" s="274" t="s">
        <v>20</v>
      </c>
      <c r="K14" s="274"/>
      <c r="L14" s="279" t="s">
        <v>20</v>
      </c>
    </row>
    <row r="15" spans="2:12" ht="18">
      <c r="B15" s="280" t="s">
        <v>154</v>
      </c>
      <c r="C15" s="281"/>
      <c r="D15" s="282"/>
      <c r="E15" s="282"/>
      <c r="F15" s="282"/>
      <c r="G15" s="282"/>
      <c r="H15" s="282"/>
      <c r="I15" s="282"/>
      <c r="J15" s="282"/>
      <c r="K15" s="282"/>
      <c r="L15" s="284"/>
    </row>
    <row r="16" spans="2:12" ht="18">
      <c r="B16" s="280" t="s">
        <v>580</v>
      </c>
      <c r="C16" s="281"/>
      <c r="D16" s="282">
        <v>710968752</v>
      </c>
      <c r="E16" s="282"/>
      <c r="F16" s="282">
        <v>0</v>
      </c>
      <c r="G16" s="282"/>
      <c r="H16" s="282">
        <v>0</v>
      </c>
      <c r="I16" s="282"/>
      <c r="J16" s="282">
        <v>710968752</v>
      </c>
      <c r="K16" s="282"/>
      <c r="L16" s="284">
        <v>31074985</v>
      </c>
    </row>
    <row r="17" spans="2:12" ht="18.75" thickBot="1">
      <c r="B17" s="280"/>
      <c r="C17" s="281"/>
      <c r="D17" s="282"/>
      <c r="E17" s="282"/>
      <c r="F17" s="282"/>
      <c r="G17" s="282"/>
      <c r="H17" s="282"/>
      <c r="I17" s="282"/>
      <c r="J17" s="282"/>
      <c r="K17" s="282"/>
      <c r="L17" s="284"/>
    </row>
    <row r="18" spans="2:12" ht="18.75" thickBot="1">
      <c r="B18" s="280"/>
      <c r="C18" s="281"/>
      <c r="D18" s="285">
        <f>D16+D17</f>
        <v>710968752</v>
      </c>
      <c r="E18" s="282"/>
      <c r="F18" s="286">
        <f>F16+F17</f>
        <v>0</v>
      </c>
      <c r="G18" s="282"/>
      <c r="H18" s="286">
        <f>H15+H16</f>
        <v>0</v>
      </c>
      <c r="I18" s="282"/>
      <c r="J18" s="286">
        <f>J16+J17</f>
        <v>710968752</v>
      </c>
      <c r="K18" s="282"/>
      <c r="L18" s="287">
        <f>L16+L17</f>
        <v>31074985</v>
      </c>
    </row>
    <row r="19" spans="2:12" ht="18">
      <c r="B19" s="280" t="s">
        <v>157</v>
      </c>
      <c r="C19" s="281"/>
      <c r="D19" s="282"/>
      <c r="E19" s="282"/>
      <c r="F19" s="286"/>
      <c r="G19" s="282"/>
      <c r="H19" s="286"/>
      <c r="I19" s="282"/>
      <c r="J19" s="286"/>
      <c r="K19" s="282"/>
      <c r="L19" s="284"/>
    </row>
    <row r="20" spans="2:12" ht="18">
      <c r="B20" s="280" t="s">
        <v>158</v>
      </c>
      <c r="C20" s="281"/>
      <c r="D20" s="282">
        <v>9475908</v>
      </c>
      <c r="E20" s="282"/>
      <c r="F20" s="282">
        <v>0</v>
      </c>
      <c r="G20" s="282"/>
      <c r="H20" s="282">
        <v>8164667</v>
      </c>
      <c r="I20" s="282"/>
      <c r="J20" s="282">
        <f>D20-H20</f>
        <v>1311241</v>
      </c>
      <c r="K20" s="282"/>
      <c r="L20" s="284">
        <v>85267308</v>
      </c>
    </row>
    <row r="21" spans="2:12" ht="18">
      <c r="B21" s="280" t="s">
        <v>581</v>
      </c>
      <c r="C21" s="281"/>
      <c r="D21" s="282">
        <v>190210033</v>
      </c>
      <c r="E21" s="282"/>
      <c r="F21" s="282">
        <v>0</v>
      </c>
      <c r="G21" s="282"/>
      <c r="H21" s="282">
        <v>47310</v>
      </c>
      <c r="I21" s="282"/>
      <c r="J21" s="282">
        <f>D21-H21</f>
        <v>190162723</v>
      </c>
      <c r="K21" s="282"/>
      <c r="L21" s="284">
        <v>149633086</v>
      </c>
    </row>
    <row r="22" spans="2:12" ht="18.75" thickBot="1">
      <c r="B22" s="280" t="s">
        <v>159</v>
      </c>
      <c r="C22" s="281"/>
      <c r="D22" s="288"/>
      <c r="E22" s="282"/>
      <c r="F22" s="288"/>
      <c r="G22" s="282"/>
      <c r="H22" s="288"/>
      <c r="I22" s="282"/>
      <c r="J22" s="288">
        <f>D22-H22</f>
        <v>0</v>
      </c>
      <c r="K22" s="282"/>
      <c r="L22" s="289"/>
    </row>
    <row r="23" spans="2:12" ht="18.75" thickBot="1">
      <c r="B23" s="280"/>
      <c r="C23" s="281"/>
      <c r="D23" s="282">
        <f>D20+D21+D22</f>
        <v>199685941</v>
      </c>
      <c r="E23" s="282"/>
      <c r="F23" s="282">
        <f aca="true" t="shared" si="0" ref="F23:L23">F20+F21+F22</f>
        <v>0</v>
      </c>
      <c r="G23" s="282">
        <f t="shared" si="0"/>
        <v>0</v>
      </c>
      <c r="H23" s="282">
        <f t="shared" si="0"/>
        <v>8211977</v>
      </c>
      <c r="I23" s="282"/>
      <c r="J23" s="282">
        <f t="shared" si="0"/>
        <v>191473964</v>
      </c>
      <c r="K23" s="282"/>
      <c r="L23" s="284">
        <f t="shared" si="0"/>
        <v>234900394</v>
      </c>
    </row>
    <row r="24" spans="2:12" ht="18.75" thickBot="1">
      <c r="B24" s="280"/>
      <c r="C24" s="281"/>
      <c r="D24" s="286">
        <f>D18+D23</f>
        <v>910654693</v>
      </c>
      <c r="E24" s="282"/>
      <c r="F24" s="286">
        <f aca="true" t="shared" si="1" ref="F24:L24">F18+F23</f>
        <v>0</v>
      </c>
      <c r="G24" s="282">
        <f t="shared" si="1"/>
        <v>0</v>
      </c>
      <c r="H24" s="286">
        <f t="shared" si="1"/>
        <v>8211977</v>
      </c>
      <c r="I24" s="282"/>
      <c r="J24" s="286">
        <f t="shared" si="1"/>
        <v>902442716</v>
      </c>
      <c r="K24" s="282"/>
      <c r="L24" s="290">
        <f t="shared" si="1"/>
        <v>265975379</v>
      </c>
    </row>
    <row r="25" spans="2:12" ht="18.75" thickTop="1">
      <c r="B25" s="280"/>
      <c r="C25" s="281"/>
      <c r="D25" s="291"/>
      <c r="E25" s="292"/>
      <c r="F25" s="291"/>
      <c r="G25" s="292"/>
      <c r="H25" s="291"/>
      <c r="I25" s="292"/>
      <c r="J25" s="291"/>
      <c r="K25" s="292"/>
      <c r="L25" s="293"/>
    </row>
    <row r="26" spans="2:12" ht="18.75" thickBot="1">
      <c r="B26" s="294"/>
      <c r="C26" s="295"/>
      <c r="D26" s="296"/>
      <c r="E26" s="296"/>
      <c r="F26" s="296"/>
      <c r="G26" s="296"/>
      <c r="H26" s="296"/>
      <c r="I26" s="296"/>
      <c r="J26" s="296"/>
      <c r="K26" s="296"/>
      <c r="L26" s="297"/>
    </row>
    <row r="27" spans="2:12" ht="18">
      <c r="B27" s="3"/>
      <c r="C27" s="3"/>
      <c r="D27" s="72"/>
      <c r="E27" s="72"/>
      <c r="F27" s="72"/>
      <c r="G27" s="72"/>
      <c r="H27" s="72"/>
      <c r="I27" s="72"/>
      <c r="J27" s="72"/>
      <c r="K27" s="72"/>
      <c r="L27" s="72"/>
    </row>
    <row r="28" spans="2:12" ht="18">
      <c r="B28" s="3"/>
      <c r="C28" s="3"/>
      <c r="D28" s="72"/>
      <c r="E28" s="72"/>
      <c r="F28" s="72"/>
      <c r="G28" s="72"/>
      <c r="H28" s="72"/>
      <c r="I28" s="72"/>
      <c r="J28" s="72"/>
      <c r="K28" s="72"/>
      <c r="L28" s="72"/>
    </row>
  </sheetData>
  <mergeCells count="5">
    <mergeCell ref="B2:L3"/>
    <mergeCell ref="D12:J12"/>
    <mergeCell ref="B9:L10"/>
    <mergeCell ref="B7:L8"/>
    <mergeCell ref="B5:L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27"/>
  <sheetViews>
    <sheetView rightToLeft="1" workbookViewId="0" topLeftCell="A16">
      <selection activeCell="C17" sqref="C17"/>
    </sheetView>
  </sheetViews>
  <sheetFormatPr defaultColWidth="9.140625" defaultRowHeight="12.75"/>
  <cols>
    <col min="2" max="2" width="38.421875" style="0" bestFit="1" customWidth="1"/>
    <col min="4" max="4" width="16.8515625" style="0" bestFit="1" customWidth="1"/>
    <col min="5" max="5" width="2.421875" style="0" customWidth="1"/>
    <col min="6" max="6" width="16.00390625" style="0" bestFit="1" customWidth="1"/>
    <col min="7" max="7" width="2.140625" style="0" customWidth="1"/>
    <col min="8" max="8" width="16.8515625" style="0" bestFit="1" customWidth="1"/>
    <col min="9" max="9" width="2.57421875" style="0" customWidth="1"/>
    <col min="10" max="10" width="20.28125" style="0" customWidth="1"/>
  </cols>
  <sheetData>
    <row r="1" ht="13.5" thickBot="1"/>
    <row r="2" spans="2:10" ht="12.75">
      <c r="B2" s="609" t="s">
        <v>524</v>
      </c>
      <c r="C2" s="610"/>
      <c r="D2" s="610"/>
      <c r="E2" s="610"/>
      <c r="F2" s="610"/>
      <c r="G2" s="610"/>
      <c r="H2" s="610"/>
      <c r="I2" s="610"/>
      <c r="J2" s="611"/>
    </row>
    <row r="3" spans="2:10" ht="13.5" thickBot="1">
      <c r="B3" s="612"/>
      <c r="C3" s="613"/>
      <c r="D3" s="613"/>
      <c r="E3" s="613"/>
      <c r="F3" s="613"/>
      <c r="G3" s="613"/>
      <c r="H3" s="613"/>
      <c r="I3" s="613"/>
      <c r="J3" s="614"/>
    </row>
    <row r="4" ht="13.5" thickBot="1"/>
    <row r="5" spans="2:10" ht="12.75">
      <c r="B5" s="582" t="s">
        <v>817</v>
      </c>
      <c r="C5" s="583"/>
      <c r="D5" s="583"/>
      <c r="E5" s="583"/>
      <c r="F5" s="583"/>
      <c r="G5" s="583"/>
      <c r="H5" s="583"/>
      <c r="I5" s="583"/>
      <c r="J5" s="584"/>
    </row>
    <row r="6" spans="2:10" ht="12.75">
      <c r="B6" s="585"/>
      <c r="C6" s="586"/>
      <c r="D6" s="586"/>
      <c r="E6" s="586"/>
      <c r="F6" s="586"/>
      <c r="G6" s="586"/>
      <c r="H6" s="586"/>
      <c r="I6" s="586"/>
      <c r="J6" s="587"/>
    </row>
    <row r="7" spans="2:10" ht="12.75">
      <c r="B7" s="585" t="s">
        <v>121</v>
      </c>
      <c r="C7" s="586"/>
      <c r="D7" s="586"/>
      <c r="E7" s="586"/>
      <c r="F7" s="586"/>
      <c r="G7" s="586"/>
      <c r="H7" s="586"/>
      <c r="I7" s="586"/>
      <c r="J7" s="587"/>
    </row>
    <row r="8" spans="2:10" ht="12.75">
      <c r="B8" s="585"/>
      <c r="C8" s="586"/>
      <c r="D8" s="586"/>
      <c r="E8" s="586"/>
      <c r="F8" s="586"/>
      <c r="G8" s="586"/>
      <c r="H8" s="586"/>
      <c r="I8" s="586"/>
      <c r="J8" s="587"/>
    </row>
    <row r="9" spans="2:10" ht="12.75">
      <c r="B9" s="585" t="s">
        <v>414</v>
      </c>
      <c r="C9" s="586"/>
      <c r="D9" s="586"/>
      <c r="E9" s="586"/>
      <c r="F9" s="586"/>
      <c r="G9" s="586"/>
      <c r="H9" s="586"/>
      <c r="I9" s="586"/>
      <c r="J9" s="587"/>
    </row>
    <row r="10" spans="2:10" ht="13.5" thickBot="1">
      <c r="B10" s="588"/>
      <c r="C10" s="589"/>
      <c r="D10" s="589"/>
      <c r="E10" s="589"/>
      <c r="F10" s="589"/>
      <c r="G10" s="589"/>
      <c r="H10" s="589"/>
      <c r="I10" s="589"/>
      <c r="J10" s="550"/>
    </row>
    <row r="12" ht="13.5" thickBot="1"/>
    <row r="13" spans="2:10" s="19" customFormat="1" ht="18.75" thickBot="1">
      <c r="B13" s="298"/>
      <c r="C13" s="238"/>
      <c r="D13" s="649">
        <v>1385</v>
      </c>
      <c r="E13" s="649"/>
      <c r="F13" s="649"/>
      <c r="G13" s="649"/>
      <c r="H13" s="649"/>
      <c r="I13" s="238"/>
      <c r="J13" s="300">
        <v>1384</v>
      </c>
    </row>
    <row r="14" spans="2:10" s="19" customFormat="1" ht="39" customHeight="1" thickBot="1">
      <c r="B14" s="301" t="s">
        <v>75</v>
      </c>
      <c r="C14" s="210"/>
      <c r="D14" s="210" t="s">
        <v>160</v>
      </c>
      <c r="E14" s="210"/>
      <c r="F14" s="302" t="s">
        <v>152</v>
      </c>
      <c r="G14" s="210"/>
      <c r="H14" s="303" t="s">
        <v>153</v>
      </c>
      <c r="I14" s="210"/>
      <c r="J14" s="304" t="s">
        <v>153</v>
      </c>
    </row>
    <row r="15" spans="2:10" s="30" customFormat="1" ht="15.75">
      <c r="B15" s="214"/>
      <c r="C15" s="215"/>
      <c r="D15" s="216" t="s">
        <v>20</v>
      </c>
      <c r="E15" s="215"/>
      <c r="F15" s="215" t="s">
        <v>20</v>
      </c>
      <c r="G15" s="215"/>
      <c r="H15" s="215" t="s">
        <v>20</v>
      </c>
      <c r="I15" s="215"/>
      <c r="J15" s="253" t="s">
        <v>20</v>
      </c>
    </row>
    <row r="16" spans="2:10" s="30" customFormat="1" ht="15.75">
      <c r="B16" s="214"/>
      <c r="C16" s="215"/>
      <c r="D16" s="305"/>
      <c r="E16" s="305"/>
      <c r="F16" s="305"/>
      <c r="G16" s="305"/>
      <c r="H16" s="305"/>
      <c r="I16" s="305"/>
      <c r="J16" s="306"/>
    </row>
    <row r="17" spans="2:11" ht="20.25">
      <c r="B17" s="222" t="s">
        <v>161</v>
      </c>
      <c r="C17" s="223"/>
      <c r="D17" s="220">
        <v>5170055</v>
      </c>
      <c r="E17" s="220"/>
      <c r="F17" s="220"/>
      <c r="G17" s="220"/>
      <c r="H17" s="220">
        <f aca="true" t="shared" si="0" ref="H17:H23">D17-F17</f>
        <v>5170055</v>
      </c>
      <c r="I17" s="220"/>
      <c r="J17" s="221">
        <v>1606610</v>
      </c>
      <c r="K17" s="13"/>
    </row>
    <row r="18" spans="2:11" ht="20.25">
      <c r="B18" s="222" t="s">
        <v>582</v>
      </c>
      <c r="C18" s="223"/>
      <c r="D18" s="220">
        <v>29958</v>
      </c>
      <c r="E18" s="220"/>
      <c r="F18" s="220"/>
      <c r="G18" s="220"/>
      <c r="H18" s="220">
        <f t="shared" si="0"/>
        <v>29958</v>
      </c>
      <c r="I18" s="220"/>
      <c r="J18" s="221">
        <v>87785</v>
      </c>
      <c r="K18" s="13"/>
    </row>
    <row r="19" spans="2:11" ht="20.25">
      <c r="B19" s="222" t="s">
        <v>162</v>
      </c>
      <c r="C19" s="223"/>
      <c r="D19" s="220">
        <v>1615784</v>
      </c>
      <c r="E19" s="220"/>
      <c r="F19" s="220"/>
      <c r="G19" s="220"/>
      <c r="H19" s="220">
        <f t="shared" si="0"/>
        <v>1615784</v>
      </c>
      <c r="I19" s="220"/>
      <c r="J19" s="221">
        <v>7203385</v>
      </c>
      <c r="K19" s="13"/>
    </row>
    <row r="20" spans="2:11" ht="20.25">
      <c r="B20" s="222" t="s">
        <v>583</v>
      </c>
      <c r="C20" s="223"/>
      <c r="D20" s="220">
        <v>31324259</v>
      </c>
      <c r="E20" s="220"/>
      <c r="F20" s="220">
        <v>240213</v>
      </c>
      <c r="G20" s="220"/>
      <c r="H20" s="220">
        <f t="shared" si="0"/>
        <v>31084046</v>
      </c>
      <c r="I20" s="220"/>
      <c r="J20" s="221">
        <v>27715803</v>
      </c>
      <c r="K20" s="13"/>
    </row>
    <row r="21" spans="2:11" ht="20.25">
      <c r="B21" s="222" t="s">
        <v>163</v>
      </c>
      <c r="C21" s="223"/>
      <c r="D21" s="220">
        <v>0</v>
      </c>
      <c r="E21" s="220"/>
      <c r="F21" s="220"/>
      <c r="G21" s="220"/>
      <c r="H21" s="220">
        <f t="shared" si="0"/>
        <v>0</v>
      </c>
      <c r="I21" s="220"/>
      <c r="J21" s="221">
        <v>40074545</v>
      </c>
      <c r="K21" s="13"/>
    </row>
    <row r="22" spans="2:11" ht="20.25">
      <c r="B22" s="222" t="s">
        <v>164</v>
      </c>
      <c r="C22" s="223"/>
      <c r="D22" s="220">
        <v>10100126</v>
      </c>
      <c r="E22" s="220"/>
      <c r="F22" s="220"/>
      <c r="G22" s="220"/>
      <c r="H22" s="220">
        <f t="shared" si="0"/>
        <v>10100126</v>
      </c>
      <c r="I22" s="220"/>
      <c r="J22" s="221">
        <v>4205135</v>
      </c>
      <c r="K22" s="13"/>
    </row>
    <row r="23" spans="2:11" ht="21" thickBot="1">
      <c r="B23" s="222" t="s">
        <v>584</v>
      </c>
      <c r="C23" s="223"/>
      <c r="D23" s="220">
        <v>21014262</v>
      </c>
      <c r="E23" s="220"/>
      <c r="F23" s="224">
        <v>114055</v>
      </c>
      <c r="G23" s="220"/>
      <c r="H23" s="220">
        <f t="shared" si="0"/>
        <v>20900207</v>
      </c>
      <c r="I23" s="220"/>
      <c r="J23" s="225">
        <v>39080845</v>
      </c>
      <c r="K23" s="13"/>
    </row>
    <row r="24" spans="2:11" ht="21" thickBot="1">
      <c r="B24" s="222"/>
      <c r="C24" s="223"/>
      <c r="D24" s="264">
        <f>SUM(D17:D23)</f>
        <v>69254444</v>
      </c>
      <c r="E24" s="220">
        <f aca="true" t="shared" si="1" ref="E24:J24">SUM(E17:E23)</f>
        <v>0</v>
      </c>
      <c r="F24" s="220">
        <f t="shared" si="1"/>
        <v>354268</v>
      </c>
      <c r="G24" s="220">
        <f t="shared" si="1"/>
        <v>0</v>
      </c>
      <c r="H24" s="264">
        <f t="shared" si="1"/>
        <v>68900176</v>
      </c>
      <c r="I24" s="220">
        <f t="shared" si="1"/>
        <v>0</v>
      </c>
      <c r="J24" s="221">
        <f t="shared" si="1"/>
        <v>119974108</v>
      </c>
      <c r="K24" s="13"/>
    </row>
    <row r="25" spans="2:11" ht="21.75" thickBot="1" thickTop="1">
      <c r="B25" s="240"/>
      <c r="C25" s="241"/>
      <c r="D25" s="307"/>
      <c r="E25" s="224"/>
      <c r="F25" s="307"/>
      <c r="G25" s="224"/>
      <c r="H25" s="307"/>
      <c r="I25" s="224"/>
      <c r="J25" s="308"/>
      <c r="K25" s="13"/>
    </row>
    <row r="26" spans="2:10" ht="20.25">
      <c r="B26" s="22"/>
      <c r="C26" s="22"/>
      <c r="D26" s="22"/>
      <c r="E26" s="22"/>
      <c r="F26" s="22"/>
      <c r="G26" s="22"/>
      <c r="H26" s="22"/>
      <c r="I26" s="22"/>
      <c r="J26" s="22"/>
    </row>
    <row r="27" spans="2:10" ht="20.25">
      <c r="B27" s="22"/>
      <c r="C27" s="22"/>
      <c r="D27" s="22"/>
      <c r="E27" s="22"/>
      <c r="F27" s="22"/>
      <c r="G27" s="22"/>
      <c r="H27" s="22"/>
      <c r="I27" s="22"/>
      <c r="J27" s="22"/>
    </row>
  </sheetData>
  <mergeCells count="5">
    <mergeCell ref="B2:J3"/>
    <mergeCell ref="D13:H13"/>
    <mergeCell ref="B5:J6"/>
    <mergeCell ref="B7:J8"/>
    <mergeCell ref="B9:J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2:K36"/>
  <sheetViews>
    <sheetView rightToLeft="1" workbookViewId="0" topLeftCell="D25">
      <selection activeCell="N11" sqref="N11"/>
    </sheetView>
  </sheetViews>
  <sheetFormatPr defaultColWidth="9.140625" defaultRowHeight="12.75"/>
  <cols>
    <col min="3" max="3" width="29.57421875" style="0" customWidth="1"/>
    <col min="4" max="4" width="12.00390625" style="0" customWidth="1"/>
    <col min="5" max="5" width="23.140625" style="0" customWidth="1"/>
    <col min="6" max="6" width="3.8515625" style="0" customWidth="1"/>
    <col min="7" max="7" width="18.8515625" style="0" bestFit="1" customWidth="1"/>
    <col min="8" max="8" width="3.7109375" style="0" customWidth="1"/>
    <col min="9" max="9" width="22.7109375" style="0" customWidth="1"/>
    <col min="10" max="10" width="3.7109375" style="0" customWidth="1"/>
    <col min="11" max="11" width="31.00390625" style="0" customWidth="1"/>
    <col min="12" max="12" width="2.7109375" style="0" customWidth="1"/>
  </cols>
  <sheetData>
    <row r="1" ht="13.5" thickBot="1"/>
    <row r="2" spans="3:11" ht="12.75">
      <c r="C2" s="609" t="s">
        <v>525</v>
      </c>
      <c r="D2" s="610"/>
      <c r="E2" s="610"/>
      <c r="F2" s="610"/>
      <c r="G2" s="610"/>
      <c r="H2" s="610"/>
      <c r="I2" s="610"/>
      <c r="J2" s="610"/>
      <c r="K2" s="611"/>
    </row>
    <row r="3" spans="3:11" ht="13.5" thickBot="1">
      <c r="C3" s="612"/>
      <c r="D3" s="613"/>
      <c r="E3" s="613"/>
      <c r="F3" s="613"/>
      <c r="G3" s="613"/>
      <c r="H3" s="613"/>
      <c r="I3" s="613"/>
      <c r="J3" s="613"/>
      <c r="K3" s="614"/>
    </row>
    <row r="4" ht="13.5" thickBot="1"/>
    <row r="5" spans="3:11" ht="12.75">
      <c r="C5" s="582" t="s">
        <v>817</v>
      </c>
      <c r="D5" s="583"/>
      <c r="E5" s="583"/>
      <c r="F5" s="583"/>
      <c r="G5" s="583"/>
      <c r="H5" s="583"/>
      <c r="I5" s="583"/>
      <c r="J5" s="583"/>
      <c r="K5" s="584"/>
    </row>
    <row r="6" spans="3:11" ht="12.75">
      <c r="C6" s="585"/>
      <c r="D6" s="586"/>
      <c r="E6" s="586"/>
      <c r="F6" s="586"/>
      <c r="G6" s="586"/>
      <c r="H6" s="586"/>
      <c r="I6" s="586"/>
      <c r="J6" s="586"/>
      <c r="K6" s="587"/>
    </row>
    <row r="7" spans="3:11" ht="12.75">
      <c r="C7" s="585" t="s">
        <v>121</v>
      </c>
      <c r="D7" s="586"/>
      <c r="E7" s="586"/>
      <c r="F7" s="586"/>
      <c r="G7" s="586"/>
      <c r="H7" s="586"/>
      <c r="I7" s="586"/>
      <c r="J7" s="586"/>
      <c r="K7" s="587"/>
    </row>
    <row r="8" spans="3:11" ht="12.75">
      <c r="C8" s="585"/>
      <c r="D8" s="586"/>
      <c r="E8" s="586"/>
      <c r="F8" s="586"/>
      <c r="G8" s="586"/>
      <c r="H8" s="586"/>
      <c r="I8" s="586"/>
      <c r="J8" s="586"/>
      <c r="K8" s="587"/>
    </row>
    <row r="9" spans="3:11" ht="12.75">
      <c r="C9" s="585" t="s">
        <v>414</v>
      </c>
      <c r="D9" s="586"/>
      <c r="E9" s="586"/>
      <c r="F9" s="586"/>
      <c r="G9" s="586"/>
      <c r="H9" s="586"/>
      <c r="I9" s="586"/>
      <c r="J9" s="586"/>
      <c r="K9" s="587"/>
    </row>
    <row r="10" spans="3:11" ht="13.5" thickBot="1">
      <c r="C10" s="588"/>
      <c r="D10" s="589"/>
      <c r="E10" s="589"/>
      <c r="F10" s="589"/>
      <c r="G10" s="589"/>
      <c r="H10" s="589"/>
      <c r="I10" s="589"/>
      <c r="J10" s="589"/>
      <c r="K10" s="550"/>
    </row>
    <row r="11" ht="13.5" thickBot="1"/>
    <row r="12" spans="3:11" s="3" customFormat="1" ht="18.75" thickBot="1">
      <c r="C12" s="248"/>
      <c r="D12" s="245"/>
      <c r="E12" s="650">
        <v>1385</v>
      </c>
      <c r="F12" s="650"/>
      <c r="G12" s="650"/>
      <c r="H12" s="650"/>
      <c r="I12" s="650"/>
      <c r="J12" s="245"/>
      <c r="K12" s="300">
        <v>1384</v>
      </c>
    </row>
    <row r="13" spans="3:11" ht="18.75" thickBot="1">
      <c r="C13" s="301" t="s">
        <v>75</v>
      </c>
      <c r="D13" s="210"/>
      <c r="E13" s="303" t="s">
        <v>165</v>
      </c>
      <c r="F13" s="210"/>
      <c r="G13" s="303" t="s">
        <v>166</v>
      </c>
      <c r="H13" s="210"/>
      <c r="I13" s="303" t="s">
        <v>153</v>
      </c>
      <c r="J13" s="210"/>
      <c r="K13" s="304" t="s">
        <v>153</v>
      </c>
    </row>
    <row r="14" spans="3:11" ht="18">
      <c r="C14" s="209"/>
      <c r="D14" s="210"/>
      <c r="E14" s="210" t="s">
        <v>20</v>
      </c>
      <c r="F14" s="210"/>
      <c r="G14" s="210" t="s">
        <v>20</v>
      </c>
      <c r="H14" s="210"/>
      <c r="I14" s="210" t="s">
        <v>20</v>
      </c>
      <c r="J14" s="210"/>
      <c r="K14" s="211" t="s">
        <v>20</v>
      </c>
    </row>
    <row r="15" spans="3:11" ht="18">
      <c r="C15" s="209"/>
      <c r="D15" s="210"/>
      <c r="E15" s="309"/>
      <c r="F15" s="309"/>
      <c r="G15" s="309"/>
      <c r="H15" s="309"/>
      <c r="I15" s="309"/>
      <c r="J15" s="309"/>
      <c r="K15" s="310"/>
    </row>
    <row r="16" spans="3:11" ht="20.25">
      <c r="C16" s="222" t="s">
        <v>167</v>
      </c>
      <c r="D16" s="223"/>
      <c r="E16" s="220">
        <v>937997895</v>
      </c>
      <c r="F16" s="220"/>
      <c r="G16" s="220">
        <v>0</v>
      </c>
      <c r="H16" s="220"/>
      <c r="I16" s="220">
        <f aca="true" t="shared" si="0" ref="I16:I21">E16-G16</f>
        <v>937997895</v>
      </c>
      <c r="J16" s="220"/>
      <c r="K16" s="221">
        <v>1102944224</v>
      </c>
    </row>
    <row r="17" spans="3:11" ht="20.25">
      <c r="C17" s="222" t="s">
        <v>168</v>
      </c>
      <c r="D17" s="223"/>
      <c r="E17" s="220">
        <v>80589551</v>
      </c>
      <c r="F17" s="220"/>
      <c r="G17" s="220">
        <v>0</v>
      </c>
      <c r="H17" s="220"/>
      <c r="I17" s="220">
        <f t="shared" si="0"/>
        <v>80589551</v>
      </c>
      <c r="J17" s="220"/>
      <c r="K17" s="221">
        <v>51288148</v>
      </c>
    </row>
    <row r="18" spans="3:11" ht="20.25">
      <c r="C18" s="222" t="s">
        <v>169</v>
      </c>
      <c r="D18" s="223"/>
      <c r="E18" s="220">
        <v>895333160</v>
      </c>
      <c r="F18" s="220"/>
      <c r="G18" s="220">
        <v>0</v>
      </c>
      <c r="H18" s="220"/>
      <c r="I18" s="220">
        <f t="shared" si="0"/>
        <v>895333160</v>
      </c>
      <c r="J18" s="220"/>
      <c r="K18" s="221">
        <v>721931260</v>
      </c>
    </row>
    <row r="19" spans="3:11" ht="20.25">
      <c r="C19" s="222" t="s">
        <v>170</v>
      </c>
      <c r="D19" s="223"/>
      <c r="E19" s="220">
        <v>13505014</v>
      </c>
      <c r="F19" s="220"/>
      <c r="G19" s="220">
        <v>0</v>
      </c>
      <c r="H19" s="220"/>
      <c r="I19" s="220">
        <f t="shared" si="0"/>
        <v>13505014</v>
      </c>
      <c r="J19" s="220"/>
      <c r="K19" s="221">
        <v>9534153</v>
      </c>
    </row>
    <row r="20" spans="3:11" ht="20.25">
      <c r="C20" s="222" t="s">
        <v>586</v>
      </c>
      <c r="D20" s="223"/>
      <c r="E20" s="220">
        <v>136827195</v>
      </c>
      <c r="F20" s="220"/>
      <c r="G20" s="220">
        <v>0</v>
      </c>
      <c r="H20" s="220"/>
      <c r="I20" s="220">
        <f t="shared" si="0"/>
        <v>136827195</v>
      </c>
      <c r="J20" s="220"/>
      <c r="K20" s="221">
        <v>99273721</v>
      </c>
    </row>
    <row r="21" spans="3:11" ht="21" thickBot="1">
      <c r="C21" s="222" t="s">
        <v>585</v>
      </c>
      <c r="D21" s="223"/>
      <c r="E21" s="224">
        <v>76411133</v>
      </c>
      <c r="F21" s="220"/>
      <c r="G21" s="224">
        <v>0</v>
      </c>
      <c r="H21" s="220"/>
      <c r="I21" s="220">
        <f t="shared" si="0"/>
        <v>76411133</v>
      </c>
      <c r="J21" s="220"/>
      <c r="K21" s="225">
        <v>41014404</v>
      </c>
    </row>
    <row r="22" spans="3:11" ht="20.25">
      <c r="C22" s="222" t="s">
        <v>171</v>
      </c>
      <c r="D22" s="223"/>
      <c r="E22" s="220">
        <f>SUM(E16:E21)</f>
        <v>2140663948</v>
      </c>
      <c r="F22" s="220"/>
      <c r="G22" s="220">
        <f>SUM(G16:G21)</f>
        <v>0</v>
      </c>
      <c r="H22" s="220"/>
      <c r="I22" s="220">
        <f>SUM(I16:I21)</f>
        <v>2140663948</v>
      </c>
      <c r="J22" s="220"/>
      <c r="K22" s="221">
        <f>SUM(K16:K21)</f>
        <v>2025985910</v>
      </c>
    </row>
    <row r="23" spans="3:11" ht="21" thickBot="1">
      <c r="C23" s="222" t="s">
        <v>172</v>
      </c>
      <c r="D23" s="223"/>
      <c r="E23" s="224">
        <v>0</v>
      </c>
      <c r="F23" s="220"/>
      <c r="G23" s="224">
        <v>0</v>
      </c>
      <c r="H23" s="220"/>
      <c r="I23" s="224">
        <v>0</v>
      </c>
      <c r="J23" s="220"/>
      <c r="K23" s="225">
        <v>0</v>
      </c>
    </row>
    <row r="24" spans="3:11" ht="21" thickBot="1">
      <c r="C24" s="222"/>
      <c r="D24" s="223"/>
      <c r="E24" s="264">
        <f>E22+E23</f>
        <v>2140663948</v>
      </c>
      <c r="F24" s="220"/>
      <c r="G24" s="264">
        <f>G22+G23</f>
        <v>0</v>
      </c>
      <c r="H24" s="220"/>
      <c r="I24" s="264">
        <f>I22+I23</f>
        <v>2140663948</v>
      </c>
      <c r="J24" s="220"/>
      <c r="K24" s="311">
        <f>K22+K23</f>
        <v>2025985910</v>
      </c>
    </row>
    <row r="25" spans="3:11" ht="21.75" thickBot="1" thickTop="1">
      <c r="C25" s="240"/>
      <c r="D25" s="241"/>
      <c r="E25" s="224"/>
      <c r="F25" s="224"/>
      <c r="G25" s="224"/>
      <c r="H25" s="224"/>
      <c r="I25" s="224"/>
      <c r="J25" s="224"/>
      <c r="K25" s="225"/>
    </row>
    <row r="26" spans="3:11" ht="21" thickBot="1">
      <c r="C26" s="22"/>
      <c r="D26" s="22"/>
      <c r="E26" s="4"/>
      <c r="F26" s="4"/>
      <c r="G26" s="4"/>
      <c r="H26" s="4"/>
      <c r="I26" s="4"/>
      <c r="J26" s="4"/>
      <c r="K26" s="4"/>
    </row>
    <row r="27" spans="3:11" ht="20.25" customHeight="1">
      <c r="C27" s="607" t="s">
        <v>587</v>
      </c>
      <c r="D27" s="608"/>
      <c r="E27" s="608"/>
      <c r="F27" s="608"/>
      <c r="G27" s="608"/>
      <c r="H27" s="608"/>
      <c r="I27" s="608"/>
      <c r="J27" s="608"/>
      <c r="K27" s="618"/>
    </row>
    <row r="28" spans="3:11" ht="13.5" thickBot="1">
      <c r="C28" s="604"/>
      <c r="D28" s="605"/>
      <c r="E28" s="605"/>
      <c r="F28" s="605"/>
      <c r="G28" s="605"/>
      <c r="H28" s="605"/>
      <c r="I28" s="605"/>
      <c r="J28" s="605"/>
      <c r="K28" s="606"/>
    </row>
    <row r="30" ht="13.5" thickBot="1"/>
    <row r="31" spans="3:11" ht="35.25" customHeight="1" thickBot="1">
      <c r="C31" s="651" t="s">
        <v>588</v>
      </c>
      <c r="D31" s="652"/>
      <c r="E31" s="652"/>
      <c r="F31" s="652"/>
      <c r="G31" s="652"/>
      <c r="H31" s="652"/>
      <c r="I31" s="652"/>
      <c r="J31" s="652"/>
      <c r="K31" s="653"/>
    </row>
    <row r="32" ht="13.5" thickBot="1"/>
    <row r="33" spans="3:11" ht="12.75">
      <c r="C33" s="607" t="s">
        <v>589</v>
      </c>
      <c r="D33" s="608"/>
      <c r="E33" s="608"/>
      <c r="F33" s="608"/>
      <c r="G33" s="608"/>
      <c r="H33" s="608"/>
      <c r="I33" s="608"/>
      <c r="J33" s="608"/>
      <c r="K33" s="618"/>
    </row>
    <row r="34" spans="3:11" ht="12.75">
      <c r="C34" s="601"/>
      <c r="D34" s="602"/>
      <c r="E34" s="602"/>
      <c r="F34" s="602"/>
      <c r="G34" s="602"/>
      <c r="H34" s="602"/>
      <c r="I34" s="602"/>
      <c r="J34" s="602"/>
      <c r="K34" s="603"/>
    </row>
    <row r="35" spans="3:11" ht="12.75">
      <c r="C35" s="601" t="s">
        <v>590</v>
      </c>
      <c r="D35" s="602"/>
      <c r="E35" s="602"/>
      <c r="F35" s="602"/>
      <c r="G35" s="602"/>
      <c r="H35" s="602"/>
      <c r="I35" s="602"/>
      <c r="J35" s="602"/>
      <c r="K35" s="603"/>
    </row>
    <row r="36" spans="3:11" ht="13.5" thickBot="1">
      <c r="C36" s="604"/>
      <c r="D36" s="605"/>
      <c r="E36" s="605"/>
      <c r="F36" s="605"/>
      <c r="G36" s="605"/>
      <c r="H36" s="605"/>
      <c r="I36" s="605"/>
      <c r="J36" s="605"/>
      <c r="K36" s="606"/>
    </row>
  </sheetData>
  <mergeCells count="9">
    <mergeCell ref="C27:K28"/>
    <mergeCell ref="C31:K31"/>
    <mergeCell ref="C33:K34"/>
    <mergeCell ref="C35:K36"/>
    <mergeCell ref="C2:K3"/>
    <mergeCell ref="E12:I12"/>
    <mergeCell ref="C5:K6"/>
    <mergeCell ref="C7:K8"/>
    <mergeCell ref="C9:K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J28"/>
  <sheetViews>
    <sheetView rightToLeft="1" workbookViewId="0" topLeftCell="A16">
      <selection activeCell="C7" sqref="C7:G8"/>
    </sheetView>
  </sheetViews>
  <sheetFormatPr defaultColWidth="9.140625" defaultRowHeight="12.75"/>
  <cols>
    <col min="3" max="3" width="27.28125" style="0" customWidth="1"/>
    <col min="5" max="5" width="20.8515625" style="0" customWidth="1"/>
    <col min="6" max="6" width="4.57421875" style="0" customWidth="1"/>
    <col min="7" max="7" width="20.140625" style="0" customWidth="1"/>
    <col min="8" max="8" width="3.57421875" style="0" customWidth="1"/>
  </cols>
  <sheetData>
    <row r="1" ht="13.5" thickBot="1"/>
    <row r="2" spans="3:7" ht="12.75">
      <c r="C2" s="609" t="s">
        <v>526</v>
      </c>
      <c r="D2" s="610"/>
      <c r="E2" s="610"/>
      <c r="F2" s="610"/>
      <c r="G2" s="611"/>
    </row>
    <row r="3" spans="3:7" ht="13.5" thickBot="1">
      <c r="C3" s="612"/>
      <c r="D3" s="613"/>
      <c r="E3" s="613"/>
      <c r="F3" s="613"/>
      <c r="G3" s="614"/>
    </row>
    <row r="4" ht="13.5" thickBot="1"/>
    <row r="5" spans="3:7" ht="12.75" customHeight="1">
      <c r="C5" s="582" t="s">
        <v>817</v>
      </c>
      <c r="D5" s="583"/>
      <c r="E5" s="583"/>
      <c r="F5" s="583"/>
      <c r="G5" s="584"/>
    </row>
    <row r="6" spans="3:7" ht="12.75" customHeight="1">
      <c r="C6" s="585"/>
      <c r="D6" s="586"/>
      <c r="E6" s="586"/>
      <c r="F6" s="586"/>
      <c r="G6" s="587"/>
    </row>
    <row r="7" spans="3:7" ht="12.75" customHeight="1">
      <c r="C7" s="585" t="s">
        <v>121</v>
      </c>
      <c r="D7" s="586"/>
      <c r="E7" s="586"/>
      <c r="F7" s="586"/>
      <c r="G7" s="587"/>
    </row>
    <row r="8" spans="3:7" ht="12.75" customHeight="1">
      <c r="C8" s="585"/>
      <c r="D8" s="586"/>
      <c r="E8" s="586"/>
      <c r="F8" s="586"/>
      <c r="G8" s="587"/>
    </row>
    <row r="9" spans="3:7" ht="12.75" customHeight="1">
      <c r="C9" s="585" t="s">
        <v>414</v>
      </c>
      <c r="D9" s="586"/>
      <c r="E9" s="586"/>
      <c r="F9" s="586"/>
      <c r="G9" s="587"/>
    </row>
    <row r="10" spans="3:7" ht="13.5" customHeight="1" thickBot="1">
      <c r="C10" s="588"/>
      <c r="D10" s="589"/>
      <c r="E10" s="589"/>
      <c r="F10" s="589"/>
      <c r="G10" s="550"/>
    </row>
    <row r="13" ht="13.5" thickBot="1"/>
    <row r="14" spans="3:8" s="19" customFormat="1" ht="18.75" thickBot="1">
      <c r="C14" s="298"/>
      <c r="D14" s="238"/>
      <c r="E14" s="238">
        <v>1385</v>
      </c>
      <c r="F14" s="238"/>
      <c r="G14" s="238">
        <v>1384</v>
      </c>
      <c r="H14" s="239"/>
    </row>
    <row r="15" spans="3:8" s="19" customFormat="1" ht="18.75" thickBot="1">
      <c r="C15" s="209" t="s">
        <v>75</v>
      </c>
      <c r="D15" s="210"/>
      <c r="E15" s="238" t="s">
        <v>20</v>
      </c>
      <c r="F15" s="210"/>
      <c r="G15" s="238" t="s">
        <v>20</v>
      </c>
      <c r="H15" s="211"/>
    </row>
    <row r="16" spans="3:8" ht="20.25">
      <c r="C16" s="312"/>
      <c r="D16" s="223"/>
      <c r="E16" s="313"/>
      <c r="F16" s="313"/>
      <c r="G16" s="313"/>
      <c r="H16" s="314"/>
    </row>
    <row r="17" spans="3:8" ht="20.25">
      <c r="C17" s="222" t="s">
        <v>173</v>
      </c>
      <c r="D17" s="223"/>
      <c r="E17" s="220"/>
      <c r="F17" s="220"/>
      <c r="G17" s="220"/>
      <c r="H17" s="314"/>
    </row>
    <row r="18" spans="3:10" ht="20.25">
      <c r="C18" s="222" t="s">
        <v>174</v>
      </c>
      <c r="D18" s="223"/>
      <c r="E18" s="220">
        <v>0</v>
      </c>
      <c r="F18" s="220"/>
      <c r="G18" s="220">
        <v>0</v>
      </c>
      <c r="H18" s="314"/>
      <c r="J18" s="74"/>
    </row>
    <row r="19" spans="3:8" ht="21" thickBot="1">
      <c r="C19" s="222" t="s">
        <v>170</v>
      </c>
      <c r="D19" s="223"/>
      <c r="E19" s="224">
        <v>85075695</v>
      </c>
      <c r="F19" s="220"/>
      <c r="G19" s="220">
        <v>233915767</v>
      </c>
      <c r="H19" s="314"/>
    </row>
    <row r="20" spans="3:8" ht="21" thickBot="1">
      <c r="C20" s="222"/>
      <c r="D20" s="223"/>
      <c r="E20" s="220">
        <f>E18+E19</f>
        <v>85075695</v>
      </c>
      <c r="F20" s="220"/>
      <c r="G20" s="315">
        <f>G18+G19</f>
        <v>233915767</v>
      </c>
      <c r="H20" s="314"/>
    </row>
    <row r="21" spans="3:8" ht="20.25">
      <c r="C21" s="222"/>
      <c r="D21" s="223"/>
      <c r="E21" s="260"/>
      <c r="F21" s="220"/>
      <c r="G21" s="260"/>
      <c r="H21" s="314"/>
    </row>
    <row r="22" spans="3:8" ht="20.25">
      <c r="C22" s="222" t="s">
        <v>175</v>
      </c>
      <c r="D22" s="223"/>
      <c r="E22" s="220"/>
      <c r="F22" s="220"/>
      <c r="G22" s="220"/>
      <c r="H22" s="314"/>
    </row>
    <row r="23" spans="3:8" ht="20.25">
      <c r="C23" s="222" t="s">
        <v>176</v>
      </c>
      <c r="D23" s="223"/>
      <c r="E23" s="220">
        <v>203858481</v>
      </c>
      <c r="F23" s="220"/>
      <c r="G23" s="220">
        <v>83953323</v>
      </c>
      <c r="H23" s="314"/>
    </row>
    <row r="24" spans="3:8" ht="20.25">
      <c r="C24" s="222" t="s">
        <v>177</v>
      </c>
      <c r="D24" s="223"/>
      <c r="E24" s="220">
        <v>0</v>
      </c>
      <c r="F24" s="220"/>
      <c r="G24" s="220">
        <v>0</v>
      </c>
      <c r="H24" s="314"/>
    </row>
    <row r="25" spans="3:8" ht="21" thickBot="1">
      <c r="C25" s="222" t="s">
        <v>178</v>
      </c>
      <c r="D25" s="223"/>
      <c r="E25" s="220">
        <v>24474935</v>
      </c>
      <c r="F25" s="220"/>
      <c r="G25" s="220">
        <v>13787859</v>
      </c>
      <c r="H25" s="314"/>
    </row>
    <row r="26" spans="3:8" ht="21" thickBot="1">
      <c r="C26" s="222"/>
      <c r="D26" s="223"/>
      <c r="E26" s="260">
        <f>E23+E24+E25</f>
        <v>228333416</v>
      </c>
      <c r="F26" s="220"/>
      <c r="G26" s="260">
        <f>G23+G24+G25</f>
        <v>97741182</v>
      </c>
      <c r="H26" s="314"/>
    </row>
    <row r="27" spans="3:8" s="13" customFormat="1" ht="21" thickBot="1">
      <c r="C27" s="316"/>
      <c r="D27" s="199"/>
      <c r="E27" s="260">
        <f>E20+E26</f>
        <v>313409111</v>
      </c>
      <c r="F27" s="220"/>
      <c r="G27" s="260">
        <f>G20+G26</f>
        <v>331656949</v>
      </c>
      <c r="H27" s="317"/>
    </row>
    <row r="28" spans="3:8" ht="21" thickTop="1">
      <c r="C28" s="22"/>
      <c r="D28" s="22"/>
      <c r="E28" s="39"/>
      <c r="F28" s="25"/>
      <c r="G28" s="39"/>
      <c r="H28" s="22"/>
    </row>
  </sheetData>
  <mergeCells count="4">
    <mergeCell ref="C5:G6"/>
    <mergeCell ref="C7:G8"/>
    <mergeCell ref="C9:G10"/>
    <mergeCell ref="C2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2:AZ64"/>
  <sheetViews>
    <sheetView rightToLeft="1" workbookViewId="0" topLeftCell="A40">
      <selection activeCell="B70" sqref="B70"/>
    </sheetView>
  </sheetViews>
  <sheetFormatPr defaultColWidth="9.140625" defaultRowHeight="12.75"/>
  <cols>
    <col min="2" max="2" width="6.28125" style="0" customWidth="1"/>
    <col min="3" max="3" width="25.57421875" style="0" customWidth="1"/>
    <col min="4" max="4" width="3.00390625" style="0" customWidth="1"/>
    <col min="5" max="5" width="24.00390625" style="0" customWidth="1"/>
    <col min="6" max="6" width="2.57421875" style="0" customWidth="1"/>
    <col min="7" max="7" width="19.57421875" style="0" customWidth="1"/>
    <col min="8" max="8" width="2.00390625" style="0" customWidth="1"/>
    <col min="9" max="9" width="17.421875" style="0" customWidth="1"/>
    <col min="10" max="10" width="2.57421875" style="0" customWidth="1"/>
    <col min="11" max="11" width="19.8515625" style="0" customWidth="1"/>
    <col min="12" max="12" width="2.00390625" style="0" customWidth="1"/>
    <col min="13" max="13" width="21.140625" style="0" customWidth="1"/>
    <col min="14" max="14" width="1.8515625" style="0" customWidth="1"/>
    <col min="15" max="15" width="22.8515625" style="0" customWidth="1"/>
    <col min="16" max="16" width="2.00390625" style="0" customWidth="1"/>
    <col min="17" max="17" width="17.28125" style="0" customWidth="1"/>
    <col min="18" max="18" width="2.421875" style="0" customWidth="1"/>
    <col min="19" max="19" width="14.28125" style="0" customWidth="1"/>
    <col min="20" max="20" width="2.57421875" style="0" customWidth="1"/>
    <col min="21" max="21" width="16.28125" style="0" customWidth="1"/>
    <col min="22" max="22" width="1.8515625" style="0" customWidth="1"/>
    <col min="23" max="23" width="18.140625" style="0" customWidth="1"/>
    <col min="24" max="24" width="1.7109375" style="0" customWidth="1"/>
    <col min="25" max="25" width="22.140625" style="0" customWidth="1"/>
    <col min="26" max="26" width="2.140625" style="0" customWidth="1"/>
    <col min="27" max="27" width="19.8515625" style="0" customWidth="1"/>
    <col min="28" max="28" width="2.8515625" style="0" customWidth="1"/>
  </cols>
  <sheetData>
    <row r="11" ht="13.5" thickBot="1"/>
    <row r="12" spans="7:24" ht="12.75">
      <c r="G12" s="609" t="s">
        <v>527</v>
      </c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1"/>
    </row>
    <row r="13" spans="7:24" ht="13.5" thickBot="1">
      <c r="G13" s="612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4"/>
    </row>
    <row r="15" ht="13.5" thickBot="1"/>
    <row r="16" spans="7:24" ht="12.75">
      <c r="G16" s="582" t="s">
        <v>817</v>
      </c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4"/>
    </row>
    <row r="17" spans="7:24" ht="12.75">
      <c r="G17" s="585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7"/>
    </row>
    <row r="18" spans="7:24" ht="12.75">
      <c r="G18" s="585" t="s">
        <v>121</v>
      </c>
      <c r="H18" s="586"/>
      <c r="I18" s="586"/>
      <c r="J18" s="586"/>
      <c r="K18" s="586"/>
      <c r="L18" s="586"/>
      <c r="M18" s="586"/>
      <c r="N18" s="586"/>
      <c r="O18" s="586"/>
      <c r="P18" s="586"/>
      <c r="Q18" s="586"/>
      <c r="R18" s="586"/>
      <c r="S18" s="586"/>
      <c r="T18" s="586"/>
      <c r="U18" s="586"/>
      <c r="V18" s="586"/>
      <c r="W18" s="586"/>
      <c r="X18" s="587"/>
    </row>
    <row r="19" spans="7:24" ht="12.75">
      <c r="G19" s="585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7"/>
    </row>
    <row r="20" spans="7:24" ht="12.75">
      <c r="G20" s="585" t="s">
        <v>414</v>
      </c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86"/>
      <c r="X20" s="587"/>
    </row>
    <row r="21" spans="3:24" ht="13.5" thickBot="1">
      <c r="C21" s="1"/>
      <c r="G21" s="588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50"/>
    </row>
    <row r="22" spans="3:27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3:27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2:27" ht="12.75" customHeight="1">
      <c r="B24" s="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3:27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3:27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3:2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thickBot="1"/>
    <row r="29" spans="3:27" ht="24.75" customHeight="1" thickBot="1">
      <c r="C29" s="656" t="s">
        <v>191</v>
      </c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8"/>
    </row>
    <row r="30" ht="18.75" customHeight="1" thickBot="1"/>
    <row r="31" spans="3:29" s="19" customFormat="1" ht="6.75" customHeight="1">
      <c r="C31" s="659"/>
      <c r="D31" s="238"/>
      <c r="E31" s="654" t="s">
        <v>188</v>
      </c>
      <c r="F31" s="654"/>
      <c r="G31" s="654"/>
      <c r="H31" s="654"/>
      <c r="I31" s="654"/>
      <c r="J31" s="654"/>
      <c r="K31" s="654"/>
      <c r="L31" s="654"/>
      <c r="M31" s="654"/>
      <c r="N31" s="319"/>
      <c r="O31" s="654" t="s">
        <v>189</v>
      </c>
      <c r="P31" s="654"/>
      <c r="Q31" s="654"/>
      <c r="R31" s="654"/>
      <c r="S31" s="654"/>
      <c r="T31" s="654"/>
      <c r="U31" s="654"/>
      <c r="V31" s="654"/>
      <c r="W31" s="654"/>
      <c r="X31" s="319"/>
      <c r="Y31" s="654" t="s">
        <v>190</v>
      </c>
      <c r="Z31" s="654"/>
      <c r="AA31" s="654"/>
      <c r="AB31" s="320"/>
      <c r="AC31" s="83"/>
    </row>
    <row r="32" spans="3:29" s="19" customFormat="1" ht="18.75" thickBot="1">
      <c r="C32" s="620"/>
      <c r="D32" s="210"/>
      <c r="E32" s="655"/>
      <c r="F32" s="655"/>
      <c r="G32" s="655"/>
      <c r="H32" s="655"/>
      <c r="I32" s="655"/>
      <c r="J32" s="655"/>
      <c r="K32" s="655"/>
      <c r="L32" s="655"/>
      <c r="M32" s="655"/>
      <c r="N32" s="309"/>
      <c r="O32" s="655"/>
      <c r="P32" s="655"/>
      <c r="Q32" s="655"/>
      <c r="R32" s="655"/>
      <c r="S32" s="655"/>
      <c r="T32" s="655"/>
      <c r="U32" s="655"/>
      <c r="V32" s="655"/>
      <c r="W32" s="655"/>
      <c r="X32" s="309"/>
      <c r="Y32" s="655"/>
      <c r="Z32" s="655"/>
      <c r="AA32" s="655"/>
      <c r="AB32" s="310"/>
      <c r="AC32" s="83"/>
    </row>
    <row r="33" spans="3:29" s="30" customFormat="1" ht="48" thickBot="1">
      <c r="C33" s="214" t="s">
        <v>179</v>
      </c>
      <c r="D33" s="215"/>
      <c r="E33" s="322" t="s">
        <v>180</v>
      </c>
      <c r="F33" s="305"/>
      <c r="G33" s="322" t="s">
        <v>181</v>
      </c>
      <c r="H33" s="305"/>
      <c r="I33" s="322" t="s">
        <v>182</v>
      </c>
      <c r="J33" s="305"/>
      <c r="K33" s="323" t="s">
        <v>183</v>
      </c>
      <c r="L33" s="305"/>
      <c r="M33" s="322" t="s">
        <v>184</v>
      </c>
      <c r="N33" s="305"/>
      <c r="O33" s="324" t="s">
        <v>185</v>
      </c>
      <c r="P33" s="305"/>
      <c r="Q33" s="325" t="s">
        <v>186</v>
      </c>
      <c r="R33" s="305"/>
      <c r="S33" s="323" t="s">
        <v>187</v>
      </c>
      <c r="T33" s="305"/>
      <c r="U33" s="324" t="s">
        <v>183</v>
      </c>
      <c r="V33" s="305"/>
      <c r="W33" s="324" t="s">
        <v>184</v>
      </c>
      <c r="X33" s="305"/>
      <c r="Y33" s="324" t="s">
        <v>184</v>
      </c>
      <c r="Z33" s="326"/>
      <c r="AA33" s="323" t="s">
        <v>185</v>
      </c>
      <c r="AB33" s="306"/>
      <c r="AC33" s="92"/>
    </row>
    <row r="34" spans="3:29" ht="20.25">
      <c r="C34" s="312" t="s">
        <v>192</v>
      </c>
      <c r="D34" s="223"/>
      <c r="E34" s="220">
        <v>71348383</v>
      </c>
      <c r="F34" s="220"/>
      <c r="G34" s="220">
        <v>0</v>
      </c>
      <c r="H34" s="220"/>
      <c r="I34" s="220">
        <v>6426203</v>
      </c>
      <c r="J34" s="220"/>
      <c r="K34" s="260">
        <v>0</v>
      </c>
      <c r="L34" s="220"/>
      <c r="M34" s="220">
        <f>E34+G34-I34+K34</f>
        <v>64922180</v>
      </c>
      <c r="N34" s="220"/>
      <c r="O34" s="220">
        <v>0</v>
      </c>
      <c r="P34" s="220"/>
      <c r="Q34" s="220">
        <v>0</v>
      </c>
      <c r="R34" s="220"/>
      <c r="S34" s="260">
        <v>0</v>
      </c>
      <c r="T34" s="220"/>
      <c r="U34" s="260">
        <v>0</v>
      </c>
      <c r="V34" s="220"/>
      <c r="W34" s="260">
        <f>O34+Q34-S34+U34</f>
        <v>0</v>
      </c>
      <c r="X34" s="220"/>
      <c r="Y34" s="260">
        <f>M34-W34</f>
        <v>64922180</v>
      </c>
      <c r="Z34" s="220"/>
      <c r="AA34" s="260">
        <v>71348383</v>
      </c>
      <c r="AB34" s="327"/>
      <c r="AC34" s="68"/>
    </row>
    <row r="35" spans="3:29" ht="20.25">
      <c r="C35" s="222" t="s">
        <v>193</v>
      </c>
      <c r="D35" s="223"/>
      <c r="E35" s="220">
        <v>55043387</v>
      </c>
      <c r="F35" s="220"/>
      <c r="G35" s="220">
        <v>2592242</v>
      </c>
      <c r="H35" s="220"/>
      <c r="I35" s="220">
        <v>587912</v>
      </c>
      <c r="J35" s="220"/>
      <c r="K35" s="220">
        <v>27916545</v>
      </c>
      <c r="L35" s="220"/>
      <c r="M35" s="220">
        <f aca="true" t="shared" si="0" ref="M35:M42">E35+G35-I35+K35</f>
        <v>84964262</v>
      </c>
      <c r="N35" s="220"/>
      <c r="O35" s="220">
        <v>11310944</v>
      </c>
      <c r="P35" s="220"/>
      <c r="Q35" s="220">
        <v>3613578</v>
      </c>
      <c r="R35" s="220"/>
      <c r="S35" s="220">
        <v>164460</v>
      </c>
      <c r="T35" s="220"/>
      <c r="U35" s="220">
        <v>0</v>
      </c>
      <c r="V35" s="220"/>
      <c r="W35" s="220">
        <f>O35+Q35-S35</f>
        <v>14760062</v>
      </c>
      <c r="X35" s="220"/>
      <c r="Y35" s="220">
        <f aca="true" t="shared" si="1" ref="Y35:Y48">M35-W35</f>
        <v>70204200</v>
      </c>
      <c r="Z35" s="220"/>
      <c r="AA35" s="220">
        <v>43732443</v>
      </c>
      <c r="AB35" s="327"/>
      <c r="AC35" s="68"/>
    </row>
    <row r="36" spans="3:29" ht="20.25">
      <c r="C36" s="222" t="s">
        <v>194</v>
      </c>
      <c r="D36" s="223"/>
      <c r="E36" s="220">
        <v>27621369</v>
      </c>
      <c r="F36" s="220"/>
      <c r="G36" s="220">
        <v>2493871</v>
      </c>
      <c r="H36" s="220"/>
      <c r="I36" s="220">
        <v>11329</v>
      </c>
      <c r="J36" s="220"/>
      <c r="K36" s="220">
        <v>60040911</v>
      </c>
      <c r="L36" s="220"/>
      <c r="M36" s="220">
        <f t="shared" si="0"/>
        <v>90144822</v>
      </c>
      <c r="N36" s="220"/>
      <c r="O36" s="220">
        <v>6566280</v>
      </c>
      <c r="P36" s="220"/>
      <c r="Q36" s="220">
        <v>3326225</v>
      </c>
      <c r="R36" s="220"/>
      <c r="S36" s="220">
        <v>7960</v>
      </c>
      <c r="T36" s="220"/>
      <c r="U36" s="220">
        <v>0</v>
      </c>
      <c r="V36" s="220"/>
      <c r="W36" s="220">
        <f aca="true" t="shared" si="2" ref="W36:W48">O36+Q36-S36+U36</f>
        <v>9884545</v>
      </c>
      <c r="X36" s="220"/>
      <c r="Y36" s="220">
        <f t="shared" si="1"/>
        <v>80260277</v>
      </c>
      <c r="Z36" s="220"/>
      <c r="AA36" s="220">
        <v>21055089</v>
      </c>
      <c r="AB36" s="327"/>
      <c r="AC36" s="68"/>
    </row>
    <row r="37" spans="3:29" ht="20.25">
      <c r="C37" s="222" t="s">
        <v>195</v>
      </c>
      <c r="D37" s="223"/>
      <c r="E37" s="220">
        <v>52681749</v>
      </c>
      <c r="F37" s="220"/>
      <c r="G37" s="220">
        <v>1579526</v>
      </c>
      <c r="H37" s="220"/>
      <c r="I37" s="220">
        <v>0</v>
      </c>
      <c r="J37" s="220"/>
      <c r="K37" s="220">
        <v>23073466</v>
      </c>
      <c r="L37" s="220"/>
      <c r="M37" s="220">
        <f t="shared" si="0"/>
        <v>77334741</v>
      </c>
      <c r="N37" s="220"/>
      <c r="O37" s="220">
        <v>17897205</v>
      </c>
      <c r="P37" s="220"/>
      <c r="Q37" s="220">
        <v>5386187</v>
      </c>
      <c r="R37" s="220"/>
      <c r="S37" s="220">
        <v>0</v>
      </c>
      <c r="T37" s="220"/>
      <c r="U37" s="220">
        <v>-860118</v>
      </c>
      <c r="V37" s="220"/>
      <c r="W37" s="220">
        <f t="shared" si="2"/>
        <v>22423274</v>
      </c>
      <c r="X37" s="220"/>
      <c r="Y37" s="220">
        <f t="shared" si="1"/>
        <v>54911467</v>
      </c>
      <c r="Z37" s="220"/>
      <c r="AA37" s="220">
        <v>34784544</v>
      </c>
      <c r="AB37" s="327"/>
      <c r="AC37" s="68"/>
    </row>
    <row r="38" spans="3:29" ht="20.25">
      <c r="C38" s="222" t="s">
        <v>196</v>
      </c>
      <c r="D38" s="223"/>
      <c r="E38" s="220">
        <v>33131362</v>
      </c>
      <c r="F38" s="220"/>
      <c r="G38" s="220">
        <v>6662013</v>
      </c>
      <c r="H38" s="220"/>
      <c r="I38" s="220">
        <v>648283</v>
      </c>
      <c r="J38" s="220"/>
      <c r="K38" s="220">
        <v>6463937</v>
      </c>
      <c r="L38" s="220"/>
      <c r="M38" s="220">
        <f t="shared" si="0"/>
        <v>45609029</v>
      </c>
      <c r="N38" s="220"/>
      <c r="O38" s="220">
        <v>10158629</v>
      </c>
      <c r="P38" s="220"/>
      <c r="Q38" s="220">
        <v>4625452</v>
      </c>
      <c r="R38" s="220"/>
      <c r="S38" s="220">
        <v>400756</v>
      </c>
      <c r="T38" s="220"/>
      <c r="U38" s="220">
        <v>0</v>
      </c>
      <c r="V38" s="220"/>
      <c r="W38" s="220">
        <f t="shared" si="2"/>
        <v>14383325</v>
      </c>
      <c r="X38" s="220"/>
      <c r="Y38" s="220">
        <f t="shared" si="1"/>
        <v>31225704</v>
      </c>
      <c r="Z38" s="220"/>
      <c r="AA38" s="220">
        <v>22972733</v>
      </c>
      <c r="AB38" s="327"/>
      <c r="AC38" s="68"/>
    </row>
    <row r="39" spans="3:29" ht="20.25">
      <c r="C39" s="222" t="s">
        <v>197</v>
      </c>
      <c r="D39" s="223"/>
      <c r="E39" s="220">
        <v>13546961</v>
      </c>
      <c r="F39" s="220"/>
      <c r="G39" s="220">
        <v>921643</v>
      </c>
      <c r="H39" s="220"/>
      <c r="I39" s="220">
        <v>64592</v>
      </c>
      <c r="J39" s="220"/>
      <c r="K39" s="220">
        <v>6782366</v>
      </c>
      <c r="L39" s="220"/>
      <c r="M39" s="220">
        <f t="shared" si="0"/>
        <v>21186378</v>
      </c>
      <c r="N39" s="220"/>
      <c r="O39" s="220">
        <v>5500275</v>
      </c>
      <c r="P39" s="220"/>
      <c r="Q39" s="220">
        <v>3340294</v>
      </c>
      <c r="R39" s="220"/>
      <c r="S39" s="220">
        <v>32378</v>
      </c>
      <c r="T39" s="220"/>
      <c r="U39" s="220">
        <v>0</v>
      </c>
      <c r="V39" s="220"/>
      <c r="W39" s="220">
        <f t="shared" si="2"/>
        <v>8808191</v>
      </c>
      <c r="X39" s="220"/>
      <c r="Y39" s="220">
        <f t="shared" si="1"/>
        <v>12378187</v>
      </c>
      <c r="Z39" s="220"/>
      <c r="AA39" s="220">
        <v>8046686</v>
      </c>
      <c r="AB39" s="327"/>
      <c r="AC39" s="68"/>
    </row>
    <row r="40" spans="3:29" ht="20.25">
      <c r="C40" s="222" t="s">
        <v>198</v>
      </c>
      <c r="D40" s="223"/>
      <c r="E40" s="220">
        <v>6908616</v>
      </c>
      <c r="F40" s="220"/>
      <c r="G40" s="220">
        <v>2124243</v>
      </c>
      <c r="H40" s="220"/>
      <c r="I40" s="220">
        <v>133042</v>
      </c>
      <c r="J40" s="220"/>
      <c r="K40" s="220">
        <v>1280125</v>
      </c>
      <c r="L40" s="220"/>
      <c r="M40" s="220">
        <f t="shared" si="0"/>
        <v>10179942</v>
      </c>
      <c r="N40" s="220"/>
      <c r="O40" s="220">
        <v>3055792</v>
      </c>
      <c r="P40" s="220"/>
      <c r="Q40" s="220">
        <v>1077113</v>
      </c>
      <c r="R40" s="220"/>
      <c r="S40" s="220">
        <v>48820</v>
      </c>
      <c r="T40" s="220"/>
      <c r="U40" s="220">
        <v>0</v>
      </c>
      <c r="V40" s="220"/>
      <c r="W40" s="220">
        <f t="shared" si="2"/>
        <v>4084085</v>
      </c>
      <c r="X40" s="220"/>
      <c r="Y40" s="220">
        <f t="shared" si="1"/>
        <v>6095857</v>
      </c>
      <c r="Z40" s="220"/>
      <c r="AA40" s="220">
        <v>3852824</v>
      </c>
      <c r="AB40" s="327"/>
      <c r="AC40" s="68"/>
    </row>
    <row r="41" spans="3:29" ht="20.25">
      <c r="C41" s="222" t="s">
        <v>656</v>
      </c>
      <c r="D41" s="223"/>
      <c r="E41" s="220">
        <v>80816109</v>
      </c>
      <c r="F41" s="220"/>
      <c r="G41" s="220">
        <v>1878420</v>
      </c>
      <c r="H41" s="220"/>
      <c r="I41" s="220">
        <v>0</v>
      </c>
      <c r="J41" s="220"/>
      <c r="K41" s="220">
        <v>-3247694</v>
      </c>
      <c r="L41" s="220"/>
      <c r="M41" s="220">
        <f t="shared" si="0"/>
        <v>79446835</v>
      </c>
      <c r="N41" s="220"/>
      <c r="O41" s="220">
        <v>65445652</v>
      </c>
      <c r="P41" s="220"/>
      <c r="Q41" s="220">
        <v>4584494</v>
      </c>
      <c r="R41" s="220"/>
      <c r="S41" s="220">
        <v>0</v>
      </c>
      <c r="T41" s="220"/>
      <c r="U41" s="220">
        <v>-482963</v>
      </c>
      <c r="V41" s="220"/>
      <c r="W41" s="220">
        <f t="shared" si="2"/>
        <v>69547183</v>
      </c>
      <c r="X41" s="220"/>
      <c r="Y41" s="220">
        <f t="shared" si="1"/>
        <v>9899652</v>
      </c>
      <c r="Z41" s="220"/>
      <c r="AA41" s="220">
        <v>15370457</v>
      </c>
      <c r="AB41" s="327"/>
      <c r="AC41" s="68"/>
    </row>
    <row r="42" spans="3:29" ht="21" thickBot="1">
      <c r="C42" s="222" t="s">
        <v>657</v>
      </c>
      <c r="D42" s="223"/>
      <c r="E42" s="224">
        <v>0</v>
      </c>
      <c r="F42" s="220"/>
      <c r="G42" s="220">
        <v>5170831</v>
      </c>
      <c r="H42" s="220"/>
      <c r="I42" s="224">
        <v>0</v>
      </c>
      <c r="J42" s="220"/>
      <c r="K42" s="224">
        <v>2823670</v>
      </c>
      <c r="L42" s="220"/>
      <c r="M42" s="220">
        <f t="shared" si="0"/>
        <v>7994501</v>
      </c>
      <c r="N42" s="220"/>
      <c r="O42" s="220">
        <v>0</v>
      </c>
      <c r="P42" s="220"/>
      <c r="Q42" s="220">
        <v>562912</v>
      </c>
      <c r="R42" s="220"/>
      <c r="S42" s="220">
        <v>0</v>
      </c>
      <c r="T42" s="220"/>
      <c r="U42" s="220">
        <v>1343081</v>
      </c>
      <c r="V42" s="220"/>
      <c r="W42" s="224">
        <f t="shared" si="2"/>
        <v>1905993</v>
      </c>
      <c r="X42" s="220"/>
      <c r="Y42" s="224">
        <f t="shared" si="1"/>
        <v>6088508</v>
      </c>
      <c r="Z42" s="220"/>
      <c r="AA42" s="224">
        <v>0</v>
      </c>
      <c r="AB42" s="327"/>
      <c r="AC42" s="68"/>
    </row>
    <row r="43" spans="3:29" ht="21" thickBot="1">
      <c r="C43" s="222" t="s">
        <v>209</v>
      </c>
      <c r="D43" s="223"/>
      <c r="E43" s="220">
        <f>SUM(E34:E42)</f>
        <v>341097936</v>
      </c>
      <c r="F43" s="220">
        <f aca="true" t="shared" si="3" ref="F43:AA43">SUM(F34:F42)</f>
        <v>0</v>
      </c>
      <c r="G43" s="260">
        <f t="shared" si="3"/>
        <v>23422789</v>
      </c>
      <c r="H43" s="220">
        <f t="shared" si="3"/>
        <v>0</v>
      </c>
      <c r="I43" s="220">
        <f t="shared" si="3"/>
        <v>7871361</v>
      </c>
      <c r="J43" s="220">
        <f t="shared" si="3"/>
        <v>0</v>
      </c>
      <c r="K43" s="220">
        <f t="shared" si="3"/>
        <v>125133326</v>
      </c>
      <c r="L43" s="220">
        <f t="shared" si="3"/>
        <v>0</v>
      </c>
      <c r="M43" s="260">
        <f t="shared" si="3"/>
        <v>481782690</v>
      </c>
      <c r="N43" s="220">
        <f t="shared" si="3"/>
        <v>0</v>
      </c>
      <c r="O43" s="260">
        <f t="shared" si="3"/>
        <v>119934777</v>
      </c>
      <c r="P43" s="220">
        <f t="shared" si="3"/>
        <v>0</v>
      </c>
      <c r="Q43" s="260">
        <f t="shared" si="3"/>
        <v>26516255</v>
      </c>
      <c r="R43" s="220">
        <f t="shared" si="3"/>
        <v>0</v>
      </c>
      <c r="S43" s="260">
        <f t="shared" si="3"/>
        <v>654374</v>
      </c>
      <c r="T43" s="220">
        <f t="shared" si="3"/>
        <v>0</v>
      </c>
      <c r="U43" s="260">
        <f t="shared" si="3"/>
        <v>0</v>
      </c>
      <c r="V43" s="220">
        <f t="shared" si="3"/>
        <v>0</v>
      </c>
      <c r="W43" s="260">
        <f t="shared" si="2"/>
        <v>145796658</v>
      </c>
      <c r="X43" s="220">
        <f t="shared" si="3"/>
        <v>0</v>
      </c>
      <c r="Y43" s="260">
        <f t="shared" si="1"/>
        <v>335986032</v>
      </c>
      <c r="Z43" s="220">
        <f t="shared" si="3"/>
        <v>0</v>
      </c>
      <c r="AA43" s="220">
        <f t="shared" si="3"/>
        <v>221163159</v>
      </c>
      <c r="AB43" s="327"/>
      <c r="AC43" s="68"/>
    </row>
    <row r="44" spans="3:29" ht="20.25">
      <c r="C44" s="222" t="s">
        <v>199</v>
      </c>
      <c r="D44" s="223"/>
      <c r="E44" s="220">
        <v>74134400</v>
      </c>
      <c r="F44" s="220"/>
      <c r="G44" s="220">
        <v>6852187</v>
      </c>
      <c r="H44" s="220"/>
      <c r="I44" s="220">
        <v>79928288</v>
      </c>
      <c r="J44" s="220"/>
      <c r="K44" s="220">
        <v>31304274</v>
      </c>
      <c r="L44" s="220"/>
      <c r="M44" s="220">
        <f>E44+G44-I44+K44</f>
        <v>32362573</v>
      </c>
      <c r="N44" s="220"/>
      <c r="O44" s="660"/>
      <c r="P44" s="661"/>
      <c r="Q44" s="661"/>
      <c r="R44" s="661"/>
      <c r="S44" s="661"/>
      <c r="T44" s="661"/>
      <c r="U44" s="661"/>
      <c r="V44" s="661"/>
      <c r="W44" s="662"/>
      <c r="X44" s="220"/>
      <c r="Y44" s="220">
        <f t="shared" si="1"/>
        <v>32362573</v>
      </c>
      <c r="Z44" s="220"/>
      <c r="AA44" s="220">
        <v>74134400</v>
      </c>
      <c r="AB44" s="327"/>
      <c r="AC44" s="68"/>
    </row>
    <row r="45" spans="3:29" ht="20.25">
      <c r="C45" s="314" t="s">
        <v>658</v>
      </c>
      <c r="D45" s="223"/>
      <c r="E45" s="220">
        <v>430955933</v>
      </c>
      <c r="F45" s="220"/>
      <c r="G45" s="220">
        <v>204814201</v>
      </c>
      <c r="H45" s="220"/>
      <c r="I45" s="220">
        <v>0</v>
      </c>
      <c r="J45" s="220"/>
      <c r="K45" s="220">
        <v>-13488488</v>
      </c>
      <c r="L45" s="220"/>
      <c r="M45" s="220">
        <f>E45+G45-I45+K45</f>
        <v>622281646</v>
      </c>
      <c r="N45" s="220"/>
      <c r="O45" s="663"/>
      <c r="P45" s="664"/>
      <c r="Q45" s="664"/>
      <c r="R45" s="664"/>
      <c r="S45" s="664"/>
      <c r="T45" s="664"/>
      <c r="U45" s="664"/>
      <c r="V45" s="664"/>
      <c r="W45" s="665"/>
      <c r="X45" s="220"/>
      <c r="Y45" s="220">
        <f t="shared" si="1"/>
        <v>622281646</v>
      </c>
      <c r="Z45" s="220"/>
      <c r="AA45" s="220">
        <v>162976433</v>
      </c>
      <c r="AB45" s="327"/>
      <c r="AC45" s="68"/>
    </row>
    <row r="46" spans="3:29" ht="45" customHeight="1">
      <c r="C46" s="328" t="s">
        <v>200</v>
      </c>
      <c r="D46" s="223"/>
      <c r="E46" s="220">
        <v>113567203</v>
      </c>
      <c r="F46" s="220"/>
      <c r="G46" s="220">
        <v>31479677</v>
      </c>
      <c r="H46" s="220"/>
      <c r="I46" s="220">
        <v>0</v>
      </c>
      <c r="J46" s="220"/>
      <c r="K46" s="220">
        <v>-131545478</v>
      </c>
      <c r="L46" s="220"/>
      <c r="M46" s="220">
        <f>E46+G46-I46+K46</f>
        <v>13501402</v>
      </c>
      <c r="N46" s="220"/>
      <c r="O46" s="663"/>
      <c r="P46" s="664"/>
      <c r="Q46" s="664"/>
      <c r="R46" s="664"/>
      <c r="S46" s="664"/>
      <c r="T46" s="664"/>
      <c r="U46" s="664"/>
      <c r="V46" s="664"/>
      <c r="W46" s="665"/>
      <c r="X46" s="220"/>
      <c r="Y46" s="220">
        <f t="shared" si="1"/>
        <v>13501402</v>
      </c>
      <c r="Z46" s="220"/>
      <c r="AA46" s="220">
        <v>113567203</v>
      </c>
      <c r="AB46" s="327"/>
      <c r="AC46" s="68"/>
    </row>
    <row r="47" spans="3:29" ht="21" thickBot="1">
      <c r="C47" s="222" t="s">
        <v>201</v>
      </c>
      <c r="D47" s="223"/>
      <c r="E47" s="220">
        <v>8259817</v>
      </c>
      <c r="F47" s="220"/>
      <c r="G47" s="220">
        <v>42997693</v>
      </c>
      <c r="H47" s="220"/>
      <c r="I47" s="224">
        <v>0</v>
      </c>
      <c r="J47" s="220"/>
      <c r="K47" s="220">
        <v>-36183551</v>
      </c>
      <c r="L47" s="220"/>
      <c r="M47" s="220">
        <f>E47+G47-I47+K47</f>
        <v>15073959</v>
      </c>
      <c r="N47" s="220"/>
      <c r="O47" s="666"/>
      <c r="P47" s="667"/>
      <c r="Q47" s="667"/>
      <c r="R47" s="667"/>
      <c r="S47" s="667"/>
      <c r="T47" s="667"/>
      <c r="U47" s="667"/>
      <c r="V47" s="667"/>
      <c r="W47" s="668"/>
      <c r="X47" s="220"/>
      <c r="Y47" s="224">
        <f t="shared" si="1"/>
        <v>15073959</v>
      </c>
      <c r="Z47" s="220"/>
      <c r="AA47" s="224">
        <v>276239317</v>
      </c>
      <c r="AB47" s="327"/>
      <c r="AC47" s="68"/>
    </row>
    <row r="48" spans="3:52" ht="21" thickBot="1">
      <c r="C48" s="222"/>
      <c r="D48" s="223"/>
      <c r="E48" s="264">
        <f>SUM(E43:E47)</f>
        <v>968015289</v>
      </c>
      <c r="F48" s="220">
        <f aca="true" t="shared" si="4" ref="F48:AA48">SUM(F43:F47)</f>
        <v>0</v>
      </c>
      <c r="G48" s="264">
        <f t="shared" si="4"/>
        <v>309566547</v>
      </c>
      <c r="H48" s="220">
        <f t="shared" si="4"/>
        <v>0</v>
      </c>
      <c r="I48" s="264">
        <f t="shared" si="4"/>
        <v>87799649</v>
      </c>
      <c r="J48" s="220">
        <f t="shared" si="4"/>
        <v>0</v>
      </c>
      <c r="K48" s="264">
        <f t="shared" si="4"/>
        <v>-24779917</v>
      </c>
      <c r="L48" s="220">
        <f t="shared" si="4"/>
        <v>0</v>
      </c>
      <c r="M48" s="264">
        <f t="shared" si="4"/>
        <v>1165002270</v>
      </c>
      <c r="N48" s="220">
        <f t="shared" si="4"/>
        <v>0</v>
      </c>
      <c r="O48" s="329">
        <f t="shared" si="4"/>
        <v>119934777</v>
      </c>
      <c r="P48" s="220">
        <f t="shared" si="4"/>
        <v>0</v>
      </c>
      <c r="Q48" s="329">
        <f t="shared" si="4"/>
        <v>26516255</v>
      </c>
      <c r="R48" s="220">
        <f t="shared" si="4"/>
        <v>0</v>
      </c>
      <c r="S48" s="329">
        <f t="shared" si="4"/>
        <v>654374</v>
      </c>
      <c r="T48" s="220">
        <f t="shared" si="4"/>
        <v>0</v>
      </c>
      <c r="U48" s="329">
        <f t="shared" si="4"/>
        <v>0</v>
      </c>
      <c r="V48" s="220">
        <f t="shared" si="4"/>
        <v>0</v>
      </c>
      <c r="W48" s="220">
        <f t="shared" si="2"/>
        <v>145796658</v>
      </c>
      <c r="X48" s="220">
        <f t="shared" si="4"/>
        <v>0</v>
      </c>
      <c r="Y48" s="260">
        <f t="shared" si="1"/>
        <v>1019205612</v>
      </c>
      <c r="Z48" s="220">
        <f t="shared" si="4"/>
        <v>0</v>
      </c>
      <c r="AA48" s="329">
        <f t="shared" si="4"/>
        <v>848080512</v>
      </c>
      <c r="AB48" s="327"/>
      <c r="AC48" s="63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3:52" ht="21" thickTop="1">
      <c r="C49" s="222" t="s">
        <v>659</v>
      </c>
      <c r="D49" s="223"/>
      <c r="E49" s="220"/>
      <c r="F49" s="220"/>
      <c r="G49" s="262"/>
      <c r="H49" s="220"/>
      <c r="I49" s="220"/>
      <c r="J49" s="220"/>
      <c r="K49" s="262"/>
      <c r="L49" s="220"/>
      <c r="M49" s="220"/>
      <c r="N49" s="220"/>
      <c r="O49" s="220"/>
      <c r="P49" s="220"/>
      <c r="Q49" s="220"/>
      <c r="R49" s="220"/>
      <c r="S49" s="262"/>
      <c r="T49" s="220"/>
      <c r="U49" s="262"/>
      <c r="V49" s="220"/>
      <c r="W49" s="262"/>
      <c r="X49" s="220"/>
      <c r="Y49" s="262"/>
      <c r="Z49" s="220"/>
      <c r="AA49" s="220"/>
      <c r="AB49" s="327"/>
      <c r="AC49" s="63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3:29" ht="21" thickBot="1">
      <c r="C50" s="222" t="s">
        <v>660</v>
      </c>
      <c r="D50" s="223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4">
        <v>-40057</v>
      </c>
      <c r="Z50" s="220"/>
      <c r="AA50" s="220">
        <v>-40057</v>
      </c>
      <c r="AB50" s="327"/>
      <c r="AC50" s="68"/>
    </row>
    <row r="51" spans="3:29" ht="21" thickBot="1">
      <c r="C51" s="240" t="s">
        <v>301</v>
      </c>
      <c r="D51" s="241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315">
        <f>Y48+Y50</f>
        <v>1019165555</v>
      </c>
      <c r="Z51" s="220"/>
      <c r="AA51" s="315">
        <f>AA48+AA50</f>
        <v>848040455</v>
      </c>
      <c r="AB51" s="266"/>
      <c r="AC51" s="68"/>
    </row>
    <row r="52" spans="3:29" ht="21" thickBot="1">
      <c r="C52" s="22"/>
      <c r="D52" s="22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3"/>
      <c r="AA52" s="86"/>
      <c r="AB52" s="69"/>
      <c r="AC52" s="69"/>
    </row>
    <row r="53" spans="3:29" ht="21" thickBot="1">
      <c r="C53" s="669" t="s">
        <v>823</v>
      </c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0"/>
      <c r="Q53" s="670"/>
      <c r="R53" s="670"/>
      <c r="S53" s="670"/>
      <c r="T53" s="670"/>
      <c r="U53" s="670"/>
      <c r="V53" s="670"/>
      <c r="W53" s="670"/>
      <c r="X53" s="670"/>
      <c r="Y53" s="670"/>
      <c r="Z53" s="670"/>
      <c r="AA53" s="670"/>
      <c r="AB53" s="671"/>
      <c r="AC53" s="69"/>
    </row>
    <row r="54" spans="2:30" ht="21" thickBot="1">
      <c r="B54" s="64"/>
      <c r="C54" s="335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7"/>
      <c r="AC54" s="334"/>
      <c r="AD54" s="64"/>
    </row>
    <row r="55" spans="3:29" ht="21" thickBot="1">
      <c r="C55" s="669" t="s">
        <v>824</v>
      </c>
      <c r="D55" s="670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1"/>
      <c r="AC55" s="69"/>
    </row>
    <row r="56" spans="3:29" ht="12.75">
      <c r="C56" s="41"/>
      <c r="D56" s="41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69"/>
    </row>
    <row r="57" spans="3:29" ht="13.5" thickBot="1">
      <c r="C57" s="41"/>
      <c r="D57" s="41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69"/>
    </row>
    <row r="58" spans="3:29" ht="12.75">
      <c r="C58" s="607" t="s">
        <v>825</v>
      </c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  <c r="O58" s="608"/>
      <c r="P58" s="608"/>
      <c r="Q58" s="608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18"/>
      <c r="AC58" s="69"/>
    </row>
    <row r="59" spans="3:29" ht="13.5" thickBot="1">
      <c r="C59" s="604"/>
      <c r="D59" s="605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5"/>
      <c r="X59" s="605"/>
      <c r="Y59" s="605"/>
      <c r="Z59" s="605"/>
      <c r="AA59" s="605"/>
      <c r="AB59" s="606"/>
      <c r="AC59" s="69"/>
    </row>
    <row r="60" spans="3:29" ht="20.25">
      <c r="C60" s="44"/>
      <c r="D60" s="44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69"/>
    </row>
    <row r="61" spans="3:29" ht="21" thickBot="1">
      <c r="C61" s="44"/>
      <c r="D61" s="44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69"/>
    </row>
    <row r="62" spans="3:28" ht="12.75">
      <c r="C62" s="607" t="s">
        <v>826</v>
      </c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18"/>
    </row>
    <row r="63" spans="3:28" ht="13.5" thickBot="1">
      <c r="C63" s="604"/>
      <c r="D63" s="605"/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5"/>
      <c r="U63" s="605"/>
      <c r="V63" s="605"/>
      <c r="W63" s="605"/>
      <c r="X63" s="605"/>
      <c r="Y63" s="605"/>
      <c r="Z63" s="605"/>
      <c r="AA63" s="605"/>
      <c r="AB63" s="606"/>
    </row>
    <row r="64" spans="3:28" ht="2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</sheetData>
  <mergeCells count="14">
    <mergeCell ref="C62:AB63"/>
    <mergeCell ref="O44:W47"/>
    <mergeCell ref="C53:AB53"/>
    <mergeCell ref="C55:AB55"/>
    <mergeCell ref="C58:AB59"/>
    <mergeCell ref="G16:X17"/>
    <mergeCell ref="G18:X19"/>
    <mergeCell ref="G20:X21"/>
    <mergeCell ref="G12:X13"/>
    <mergeCell ref="E31:M32"/>
    <mergeCell ref="O31:W32"/>
    <mergeCell ref="Y31:AA32"/>
    <mergeCell ref="C29:AA29"/>
    <mergeCell ref="C31:C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4"/>
  <sheetViews>
    <sheetView rightToLeft="1" workbookViewId="0" topLeftCell="D1">
      <selection activeCell="G21" sqref="G21"/>
    </sheetView>
  </sheetViews>
  <sheetFormatPr defaultColWidth="9.140625" defaultRowHeight="12.75"/>
  <cols>
    <col min="5" max="5" width="37.00390625" style="0" customWidth="1"/>
    <col min="8" max="8" width="17.421875" style="0" customWidth="1"/>
    <col min="10" max="10" width="16.8515625" style="0" bestFit="1" customWidth="1"/>
  </cols>
  <sheetData>
    <row r="1" ht="13.5" thickBot="1"/>
    <row r="2" spans="5:11" ht="12.75">
      <c r="E2" s="609" t="s">
        <v>528</v>
      </c>
      <c r="F2" s="610"/>
      <c r="G2" s="610"/>
      <c r="H2" s="610"/>
      <c r="I2" s="610"/>
      <c r="J2" s="610"/>
      <c r="K2" s="611"/>
    </row>
    <row r="3" spans="1:11" ht="12" customHeight="1" thickBot="1">
      <c r="A3" s="13"/>
      <c r="E3" s="612"/>
      <c r="F3" s="613"/>
      <c r="G3" s="613"/>
      <c r="H3" s="613"/>
      <c r="I3" s="613"/>
      <c r="J3" s="613"/>
      <c r="K3" s="614"/>
    </row>
    <row r="4" ht="13.5" thickBot="1"/>
    <row r="5" spans="5:11" ht="12.75">
      <c r="E5" s="582" t="s">
        <v>817</v>
      </c>
      <c r="F5" s="583"/>
      <c r="G5" s="583"/>
      <c r="H5" s="583"/>
      <c r="I5" s="583"/>
      <c r="J5" s="583"/>
      <c r="K5" s="584"/>
    </row>
    <row r="6" spans="5:16" ht="12.75">
      <c r="E6" s="585"/>
      <c r="F6" s="586"/>
      <c r="G6" s="586"/>
      <c r="H6" s="586"/>
      <c r="I6" s="586"/>
      <c r="J6" s="586"/>
      <c r="K6" s="587"/>
      <c r="L6" s="8"/>
      <c r="M6" s="1"/>
      <c r="N6" s="1"/>
      <c r="O6" s="1"/>
      <c r="P6" s="1"/>
    </row>
    <row r="7" spans="5:16" ht="12.75">
      <c r="E7" s="585" t="s">
        <v>120</v>
      </c>
      <c r="F7" s="586"/>
      <c r="G7" s="586"/>
      <c r="H7" s="586"/>
      <c r="I7" s="586"/>
      <c r="J7" s="586"/>
      <c r="K7" s="587"/>
      <c r="L7" s="8"/>
      <c r="M7" s="1"/>
      <c r="N7" s="1"/>
      <c r="O7" s="1"/>
      <c r="P7" s="1"/>
    </row>
    <row r="8" spans="5:16" ht="12.75">
      <c r="E8" s="585"/>
      <c r="F8" s="586"/>
      <c r="G8" s="586"/>
      <c r="H8" s="586"/>
      <c r="I8" s="586"/>
      <c r="J8" s="586"/>
      <c r="K8" s="587"/>
      <c r="L8" s="8"/>
      <c r="M8" s="1"/>
      <c r="N8" s="1"/>
      <c r="O8" s="1"/>
      <c r="P8" s="1"/>
    </row>
    <row r="9" spans="5:16" ht="12.75">
      <c r="E9" s="585" t="s">
        <v>414</v>
      </c>
      <c r="F9" s="586"/>
      <c r="G9" s="586"/>
      <c r="H9" s="586"/>
      <c r="I9" s="586"/>
      <c r="J9" s="586"/>
      <c r="K9" s="587"/>
      <c r="L9" s="8"/>
      <c r="M9" s="1"/>
      <c r="N9" s="1"/>
      <c r="O9" s="1"/>
      <c r="P9" s="1"/>
    </row>
    <row r="10" spans="5:16" ht="13.5" thickBot="1">
      <c r="E10" s="588"/>
      <c r="F10" s="589"/>
      <c r="G10" s="589"/>
      <c r="H10" s="589"/>
      <c r="I10" s="589"/>
      <c r="J10" s="589"/>
      <c r="K10" s="550"/>
      <c r="L10" s="8"/>
      <c r="M10" s="1"/>
      <c r="N10" s="1"/>
      <c r="O10" s="1"/>
      <c r="P10" s="1"/>
    </row>
    <row r="11" spans="5:16" ht="10.5" customHeight="1">
      <c r="E11" s="8"/>
      <c r="F11" s="8"/>
      <c r="G11" s="8"/>
      <c r="H11" s="8"/>
      <c r="I11" s="8"/>
      <c r="J11" s="8"/>
      <c r="K11" s="8"/>
      <c r="L11" s="8"/>
      <c r="M11" s="1"/>
      <c r="N11" s="1"/>
      <c r="O11" s="1"/>
      <c r="P11" s="1"/>
    </row>
    <row r="14" ht="13.5" thickBot="1"/>
    <row r="15" spans="5:11" s="19" customFormat="1" ht="18.75" thickBot="1">
      <c r="E15" s="298"/>
      <c r="F15" s="238"/>
      <c r="G15" s="238"/>
      <c r="H15" s="299">
        <v>1385</v>
      </c>
      <c r="I15" s="238"/>
      <c r="J15" s="299">
        <v>1384</v>
      </c>
      <c r="K15" s="239"/>
    </row>
    <row r="16" spans="5:11" s="19" customFormat="1" ht="18">
      <c r="E16" s="209"/>
      <c r="F16" s="210"/>
      <c r="G16" s="210"/>
      <c r="H16" s="210" t="s">
        <v>20</v>
      </c>
      <c r="I16" s="210"/>
      <c r="J16" s="210" t="s">
        <v>20</v>
      </c>
      <c r="K16" s="211"/>
    </row>
    <row r="17" spans="5:11" ht="12.75">
      <c r="E17" s="249"/>
      <c r="F17" s="236"/>
      <c r="G17" s="236"/>
      <c r="H17" s="330"/>
      <c r="I17" s="330"/>
      <c r="J17" s="330"/>
      <c r="K17" s="250"/>
    </row>
    <row r="18" spans="5:12" ht="20.25">
      <c r="E18" s="222" t="s">
        <v>202</v>
      </c>
      <c r="F18" s="200"/>
      <c r="G18" s="200"/>
      <c r="H18" s="220">
        <v>33511093</v>
      </c>
      <c r="I18" s="220"/>
      <c r="J18" s="220">
        <v>33238063</v>
      </c>
      <c r="K18" s="206"/>
      <c r="L18" s="4"/>
    </row>
    <row r="19" spans="5:12" ht="20.25">
      <c r="E19" s="222" t="s">
        <v>203</v>
      </c>
      <c r="F19" s="200"/>
      <c r="G19" s="200"/>
      <c r="H19" s="220">
        <v>0</v>
      </c>
      <c r="I19" s="220"/>
      <c r="J19" s="220">
        <v>0</v>
      </c>
      <c r="K19" s="206"/>
      <c r="L19" s="4"/>
    </row>
    <row r="20" spans="5:12" ht="21" thickBot="1">
      <c r="E20" s="222" t="s">
        <v>204</v>
      </c>
      <c r="F20" s="200"/>
      <c r="G20" s="200"/>
      <c r="H20" s="220">
        <v>0</v>
      </c>
      <c r="I20" s="220"/>
      <c r="J20" s="224">
        <v>0</v>
      </c>
      <c r="K20" s="206"/>
      <c r="L20" s="4"/>
    </row>
    <row r="21" spans="5:12" s="13" customFormat="1" ht="21" thickBot="1">
      <c r="E21" s="203"/>
      <c r="F21" s="200"/>
      <c r="G21" s="200"/>
      <c r="H21" s="260">
        <f>SUM(H18:H20)</f>
        <v>33511093</v>
      </c>
      <c r="I21" s="220"/>
      <c r="J21" s="220">
        <f>SUM(J18:J20)</f>
        <v>33238063</v>
      </c>
      <c r="K21" s="206"/>
      <c r="L21" s="4"/>
    </row>
    <row r="22" spans="5:12" ht="21" thickTop="1">
      <c r="E22" s="222"/>
      <c r="F22" s="223"/>
      <c r="G22" s="223"/>
      <c r="H22" s="331"/>
      <c r="I22" s="313"/>
      <c r="J22" s="331"/>
      <c r="K22" s="314"/>
      <c r="L22" s="22"/>
    </row>
    <row r="23" spans="5:12" ht="20.25">
      <c r="E23" s="222"/>
      <c r="F23" s="223"/>
      <c r="G23" s="223"/>
      <c r="H23" s="313"/>
      <c r="I23" s="313"/>
      <c r="J23" s="313"/>
      <c r="K23" s="314"/>
      <c r="L23" s="22"/>
    </row>
    <row r="24" spans="5:12" ht="21" thickBot="1">
      <c r="E24" s="240"/>
      <c r="F24" s="241"/>
      <c r="G24" s="241"/>
      <c r="H24" s="241"/>
      <c r="I24" s="241"/>
      <c r="J24" s="241"/>
      <c r="K24" s="332"/>
      <c r="L24" s="22"/>
    </row>
  </sheetData>
  <mergeCells count="4">
    <mergeCell ref="E5:K6"/>
    <mergeCell ref="E7:K8"/>
    <mergeCell ref="E9:K10"/>
    <mergeCell ref="E2:K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2:Q41"/>
  <sheetViews>
    <sheetView rightToLeft="1" workbookViewId="0" topLeftCell="A13">
      <selection activeCell="C40" sqref="C40:P41"/>
    </sheetView>
  </sheetViews>
  <sheetFormatPr defaultColWidth="9.140625" defaultRowHeight="12.75"/>
  <cols>
    <col min="3" max="3" width="52.140625" style="0" customWidth="1"/>
    <col min="4" max="4" width="16.8515625" style="13" bestFit="1" customWidth="1"/>
    <col min="5" max="5" width="16.8515625" style="13" customWidth="1"/>
    <col min="6" max="6" width="2.7109375" style="0" customWidth="1"/>
    <col min="7" max="7" width="17.00390625" style="0" customWidth="1"/>
    <col min="8" max="8" width="2.7109375" style="0" customWidth="1"/>
    <col min="9" max="9" width="17.57421875" style="0" customWidth="1"/>
    <col min="10" max="10" width="3.140625" style="0" customWidth="1"/>
    <col min="11" max="11" width="16.421875" style="0" customWidth="1"/>
    <col min="12" max="12" width="1.7109375" style="0" customWidth="1"/>
    <col min="13" max="13" width="17.8515625" style="0" customWidth="1"/>
    <col min="14" max="14" width="2.57421875" style="0" customWidth="1"/>
    <col min="15" max="15" width="18.140625" style="0" customWidth="1"/>
    <col min="16" max="16" width="21.7109375" style="0" customWidth="1"/>
    <col min="17" max="17" width="2.7109375" style="0" customWidth="1"/>
  </cols>
  <sheetData>
    <row r="1" ht="13.5" thickBot="1"/>
    <row r="2" spans="3:8" ht="12.75">
      <c r="C2" s="609" t="s">
        <v>529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673" t="s">
        <v>817</v>
      </c>
      <c r="D5" s="674"/>
      <c r="E5" s="674"/>
      <c r="F5" s="674"/>
      <c r="G5" s="674"/>
      <c r="H5" s="675"/>
    </row>
    <row r="6" spans="3:8" ht="12.75">
      <c r="C6" s="676"/>
      <c r="D6" s="677"/>
      <c r="E6" s="677"/>
      <c r="F6" s="677"/>
      <c r="G6" s="677"/>
      <c r="H6" s="678"/>
    </row>
    <row r="7" spans="3:8" ht="12.75">
      <c r="C7" s="676" t="s">
        <v>120</v>
      </c>
      <c r="D7" s="677"/>
      <c r="E7" s="677"/>
      <c r="F7" s="677"/>
      <c r="G7" s="677"/>
      <c r="H7" s="678"/>
    </row>
    <row r="8" spans="3:8" ht="12.75">
      <c r="C8" s="676"/>
      <c r="D8" s="677"/>
      <c r="E8" s="677"/>
      <c r="F8" s="677"/>
      <c r="G8" s="677"/>
      <c r="H8" s="678"/>
    </row>
    <row r="9" spans="3:8" ht="12.75">
      <c r="C9" s="676" t="s">
        <v>414</v>
      </c>
      <c r="D9" s="677"/>
      <c r="E9" s="677"/>
      <c r="F9" s="677"/>
      <c r="G9" s="677"/>
      <c r="H9" s="678"/>
    </row>
    <row r="10" spans="3:8" ht="13.5" thickBot="1">
      <c r="C10" s="679"/>
      <c r="D10" s="680"/>
      <c r="E10" s="680"/>
      <c r="F10" s="680"/>
      <c r="G10" s="680"/>
      <c r="H10" s="681"/>
    </row>
    <row r="11" ht="12.75">
      <c r="I11" s="1"/>
    </row>
    <row r="12" ht="13.5" thickBot="1"/>
    <row r="13" spans="3:8" ht="12.75">
      <c r="C13" s="267"/>
      <c r="D13" s="338"/>
      <c r="E13" s="338"/>
      <c r="F13" s="268"/>
      <c r="G13" s="268"/>
      <c r="H13" s="339"/>
    </row>
    <row r="14" spans="3:8" s="19" customFormat="1" ht="18.75" thickBot="1">
      <c r="C14" s="340"/>
      <c r="D14" s="341"/>
      <c r="E14" s="342">
        <v>1385</v>
      </c>
      <c r="F14" s="341"/>
      <c r="G14" s="342">
        <v>1384</v>
      </c>
      <c r="H14" s="343"/>
    </row>
    <row r="15" spans="3:8" s="19" customFormat="1" ht="18">
      <c r="C15" s="340"/>
      <c r="D15" s="341"/>
      <c r="E15" s="341" t="s">
        <v>20</v>
      </c>
      <c r="F15" s="341"/>
      <c r="G15" s="341" t="s">
        <v>20</v>
      </c>
      <c r="H15" s="343"/>
    </row>
    <row r="16" spans="3:8" s="19" customFormat="1" ht="18">
      <c r="C16" s="340"/>
      <c r="D16" s="341"/>
      <c r="E16" s="282"/>
      <c r="F16" s="282"/>
      <c r="G16" s="282"/>
      <c r="H16" s="343"/>
    </row>
    <row r="17" spans="3:9" ht="20.25">
      <c r="C17" s="344" t="s">
        <v>206</v>
      </c>
      <c r="D17" s="345"/>
      <c r="E17" s="346">
        <f>$M$37</f>
        <v>12750000</v>
      </c>
      <c r="F17" s="346"/>
      <c r="G17" s="346">
        <f>$O$37</f>
        <v>12750000</v>
      </c>
      <c r="H17" s="347"/>
      <c r="I17" s="22"/>
    </row>
    <row r="18" spans="3:9" ht="20.25">
      <c r="C18" s="344" t="s">
        <v>134</v>
      </c>
      <c r="D18" s="345"/>
      <c r="E18" s="346">
        <v>0</v>
      </c>
      <c r="F18" s="346"/>
      <c r="G18" s="346">
        <v>0</v>
      </c>
      <c r="H18" s="347"/>
      <c r="I18" s="22"/>
    </row>
    <row r="19" spans="3:9" ht="21" thickBot="1">
      <c r="C19" s="344" t="s">
        <v>207</v>
      </c>
      <c r="D19" s="345"/>
      <c r="E19" s="348">
        <v>0</v>
      </c>
      <c r="F19" s="346"/>
      <c r="G19" s="348">
        <v>0</v>
      </c>
      <c r="H19" s="347"/>
      <c r="I19" s="22"/>
    </row>
    <row r="20" spans="3:9" ht="21" thickBot="1">
      <c r="C20" s="344"/>
      <c r="D20" s="345"/>
      <c r="E20" s="349">
        <f>SUM(E17:E19)</f>
        <v>12750000</v>
      </c>
      <c r="F20" s="346"/>
      <c r="G20" s="349">
        <f>SUM(G17:G19)</f>
        <v>12750000</v>
      </c>
      <c r="H20" s="347"/>
      <c r="I20" s="22"/>
    </row>
    <row r="21" spans="3:9" ht="21" thickTop="1">
      <c r="C21" s="344"/>
      <c r="D21" s="345"/>
      <c r="E21" s="346"/>
      <c r="F21" s="346"/>
      <c r="G21" s="346"/>
      <c r="H21" s="347"/>
      <c r="I21" s="22"/>
    </row>
    <row r="22" spans="3:9" ht="21" thickBot="1">
      <c r="C22" s="350"/>
      <c r="D22" s="351"/>
      <c r="E22" s="348"/>
      <c r="F22" s="348"/>
      <c r="G22" s="348"/>
      <c r="H22" s="352"/>
      <c r="I22" s="22"/>
    </row>
    <row r="23" spans="3:9" ht="21" thickBot="1">
      <c r="C23" s="22"/>
      <c r="D23" s="4"/>
      <c r="E23" s="4"/>
      <c r="F23" s="22"/>
      <c r="G23" s="22"/>
      <c r="H23" s="22"/>
      <c r="I23" s="22"/>
    </row>
    <row r="24" spans="3:16" ht="20.25">
      <c r="C24" s="622" t="s">
        <v>208</v>
      </c>
      <c r="D24" s="623"/>
      <c r="E24" s="623"/>
      <c r="F24" s="623"/>
      <c r="G24" s="623"/>
      <c r="H24" s="623"/>
      <c r="I24" s="353"/>
      <c r="J24" s="246"/>
      <c r="K24" s="246"/>
      <c r="L24" s="246"/>
      <c r="M24" s="246"/>
      <c r="N24" s="246"/>
      <c r="O24" s="246"/>
      <c r="P24" s="247"/>
    </row>
    <row r="25" spans="3:16" ht="20.25">
      <c r="C25" s="203"/>
      <c r="D25" s="200"/>
      <c r="E25" s="200"/>
      <c r="F25" s="200"/>
      <c r="G25" s="200"/>
      <c r="H25" s="200"/>
      <c r="I25" s="223"/>
      <c r="J25" s="236"/>
      <c r="K25" s="236"/>
      <c r="L25" s="236"/>
      <c r="M25" s="236"/>
      <c r="N25" s="236"/>
      <c r="O25" s="236"/>
      <c r="P25" s="250"/>
    </row>
    <row r="26" spans="3:16" ht="21" thickBot="1">
      <c r="C26" s="222"/>
      <c r="D26" s="672">
        <v>1385</v>
      </c>
      <c r="E26" s="672"/>
      <c r="F26" s="672"/>
      <c r="G26" s="672"/>
      <c r="H26" s="672"/>
      <c r="I26" s="672"/>
      <c r="J26" s="672"/>
      <c r="K26" s="672"/>
      <c r="L26" s="672"/>
      <c r="M26" s="672"/>
      <c r="N26" s="236"/>
      <c r="O26" s="223">
        <v>1384</v>
      </c>
      <c r="P26" s="250"/>
    </row>
    <row r="27" spans="3:16" s="3" customFormat="1" ht="36.75" thickBot="1">
      <c r="C27" s="354" t="s">
        <v>116</v>
      </c>
      <c r="D27" s="299" t="s">
        <v>211</v>
      </c>
      <c r="E27" s="355" t="s">
        <v>212</v>
      </c>
      <c r="F27" s="235"/>
      <c r="G27" s="356" t="s">
        <v>213</v>
      </c>
      <c r="H27" s="235"/>
      <c r="I27" s="357" t="s">
        <v>165</v>
      </c>
      <c r="J27" s="235"/>
      <c r="K27" s="357" t="s">
        <v>214</v>
      </c>
      <c r="L27" s="235"/>
      <c r="M27" s="356" t="s">
        <v>153</v>
      </c>
      <c r="N27" s="235"/>
      <c r="O27" s="356" t="s">
        <v>153</v>
      </c>
      <c r="P27" s="358"/>
    </row>
    <row r="28" spans="3:17" s="3" customFormat="1" ht="23.25" customHeight="1">
      <c r="C28" s="257"/>
      <c r="D28" s="309"/>
      <c r="E28" s="359"/>
      <c r="F28" s="309"/>
      <c r="G28" s="309" t="s">
        <v>20</v>
      </c>
      <c r="H28" s="309"/>
      <c r="I28" s="360" t="s">
        <v>20</v>
      </c>
      <c r="J28" s="309"/>
      <c r="K28" s="360" t="s">
        <v>20</v>
      </c>
      <c r="L28" s="309"/>
      <c r="M28" s="309" t="s">
        <v>20</v>
      </c>
      <c r="N28" s="309"/>
      <c r="O28" s="309" t="s">
        <v>20</v>
      </c>
      <c r="P28" s="310"/>
      <c r="Q28" s="72"/>
    </row>
    <row r="29" spans="3:17" ht="20.25">
      <c r="C29" s="222"/>
      <c r="D29" s="220"/>
      <c r="E29" s="220"/>
      <c r="F29" s="220"/>
      <c r="G29" s="220"/>
      <c r="H29" s="220"/>
      <c r="I29" s="220"/>
      <c r="J29" s="361"/>
      <c r="K29" s="361"/>
      <c r="L29" s="361"/>
      <c r="M29" s="361"/>
      <c r="N29" s="361"/>
      <c r="O29" s="361"/>
      <c r="P29" s="327"/>
      <c r="Q29" s="69"/>
    </row>
    <row r="30" spans="3:17" ht="20.25">
      <c r="C30" s="362" t="s">
        <v>593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27"/>
      <c r="Q30" s="69"/>
    </row>
    <row r="31" spans="3:17" ht="20.25">
      <c r="C31" s="362" t="s">
        <v>594</v>
      </c>
      <c r="D31" s="363">
        <v>50</v>
      </c>
      <c r="E31" s="363">
        <v>2.5</v>
      </c>
      <c r="F31" s="363"/>
      <c r="G31" s="363">
        <v>5000</v>
      </c>
      <c r="H31" s="363"/>
      <c r="I31" s="363">
        <f>G31*D31</f>
        <v>250000</v>
      </c>
      <c r="J31" s="363"/>
      <c r="K31" s="363">
        <v>0</v>
      </c>
      <c r="L31" s="363"/>
      <c r="M31" s="363">
        <f>I31-K31</f>
        <v>250000</v>
      </c>
      <c r="N31" s="363"/>
      <c r="O31" s="363">
        <v>250000</v>
      </c>
      <c r="P31" s="327"/>
      <c r="Q31" s="69"/>
    </row>
    <row r="32" spans="3:17" ht="21" thickBot="1">
      <c r="C32" s="362" t="s">
        <v>591</v>
      </c>
      <c r="D32" s="363">
        <v>2500000</v>
      </c>
      <c r="E32" s="363">
        <v>10</v>
      </c>
      <c r="F32" s="363"/>
      <c r="G32" s="363">
        <v>1</v>
      </c>
      <c r="H32" s="363"/>
      <c r="I32" s="363">
        <f>G32*D32</f>
        <v>2500000</v>
      </c>
      <c r="J32" s="363"/>
      <c r="K32" s="364">
        <v>0</v>
      </c>
      <c r="L32" s="363"/>
      <c r="M32" s="363">
        <f aca="true" t="shared" si="0" ref="M32:M37">I32-K32</f>
        <v>2500000</v>
      </c>
      <c r="N32" s="363"/>
      <c r="O32" s="364">
        <v>2500000</v>
      </c>
      <c r="P32" s="327"/>
      <c r="Q32" s="69"/>
    </row>
    <row r="33" spans="3:17" ht="20.25">
      <c r="C33" s="362" t="s">
        <v>209</v>
      </c>
      <c r="D33" s="363"/>
      <c r="E33" s="363"/>
      <c r="F33" s="363"/>
      <c r="G33" s="365">
        <f>G31+G32</f>
        <v>5001</v>
      </c>
      <c r="H33" s="363"/>
      <c r="I33" s="365">
        <f aca="true" t="shared" si="1" ref="I33:O33">I31+I32</f>
        <v>2750000</v>
      </c>
      <c r="J33" s="363"/>
      <c r="K33" s="365">
        <f t="shared" si="1"/>
        <v>0</v>
      </c>
      <c r="L33" s="363">
        <f t="shared" si="1"/>
        <v>0</v>
      </c>
      <c r="M33" s="365">
        <f t="shared" si="0"/>
        <v>2750000</v>
      </c>
      <c r="N33" s="363">
        <f t="shared" si="1"/>
        <v>0</v>
      </c>
      <c r="O33" s="365">
        <f t="shared" si="1"/>
        <v>2750000</v>
      </c>
      <c r="P33" s="327"/>
      <c r="Q33" s="69"/>
    </row>
    <row r="34" spans="3:17" ht="20.25">
      <c r="C34" s="362" t="s">
        <v>118</v>
      </c>
      <c r="D34" s="363"/>
      <c r="E34" s="363"/>
      <c r="F34" s="363"/>
      <c r="G34" s="363"/>
      <c r="H34" s="363"/>
      <c r="I34" s="363"/>
      <c r="J34" s="363"/>
      <c r="K34" s="363"/>
      <c r="L34" s="363"/>
      <c r="M34" s="363">
        <f t="shared" si="0"/>
        <v>0</v>
      </c>
      <c r="N34" s="363"/>
      <c r="O34" s="363"/>
      <c r="P34" s="327"/>
      <c r="Q34" s="69"/>
    </row>
    <row r="35" spans="3:17" ht="20.25">
      <c r="C35" s="362" t="s">
        <v>210</v>
      </c>
      <c r="D35" s="363"/>
      <c r="E35" s="363"/>
      <c r="F35" s="363"/>
      <c r="G35" s="363"/>
      <c r="H35" s="363"/>
      <c r="I35" s="363"/>
      <c r="J35" s="363"/>
      <c r="K35" s="363"/>
      <c r="L35" s="363"/>
      <c r="M35" s="363">
        <f t="shared" si="0"/>
        <v>0</v>
      </c>
      <c r="N35" s="363"/>
      <c r="O35" s="363"/>
      <c r="P35" s="327"/>
      <c r="Q35" s="69"/>
    </row>
    <row r="36" spans="3:17" ht="21" thickBot="1">
      <c r="C36" s="362" t="s">
        <v>592</v>
      </c>
      <c r="D36" s="363">
        <v>10000000</v>
      </c>
      <c r="E36" s="363">
        <v>100</v>
      </c>
      <c r="F36" s="363"/>
      <c r="G36" s="363">
        <v>1</v>
      </c>
      <c r="H36" s="363"/>
      <c r="I36" s="364">
        <f>D36*G36</f>
        <v>10000000</v>
      </c>
      <c r="J36" s="363"/>
      <c r="K36" s="364"/>
      <c r="L36" s="363"/>
      <c r="M36" s="364">
        <f t="shared" si="0"/>
        <v>10000000</v>
      </c>
      <c r="N36" s="363"/>
      <c r="O36" s="363">
        <v>10000000</v>
      </c>
      <c r="P36" s="327"/>
      <c r="Q36" s="69"/>
    </row>
    <row r="37" spans="3:17" ht="21" thickBot="1">
      <c r="C37" s="362"/>
      <c r="D37" s="363"/>
      <c r="E37" s="363"/>
      <c r="F37" s="363"/>
      <c r="G37" s="366">
        <f>G33+G36</f>
        <v>5002</v>
      </c>
      <c r="H37" s="363"/>
      <c r="I37" s="366">
        <f aca="true" t="shared" si="2" ref="I37:O37">I33+I36</f>
        <v>12750000</v>
      </c>
      <c r="J37" s="363"/>
      <c r="K37" s="366">
        <f t="shared" si="2"/>
        <v>0</v>
      </c>
      <c r="L37" s="363">
        <f t="shared" si="2"/>
        <v>0</v>
      </c>
      <c r="M37" s="363">
        <f t="shared" si="0"/>
        <v>12750000</v>
      </c>
      <c r="N37" s="363">
        <f t="shared" si="2"/>
        <v>0</v>
      </c>
      <c r="O37" s="366">
        <f t="shared" si="2"/>
        <v>12750000</v>
      </c>
      <c r="P37" s="327"/>
      <c r="Q37" s="69"/>
    </row>
    <row r="38" spans="3:17" ht="21.75" thickBot="1" thickTop="1">
      <c r="C38" s="367"/>
      <c r="D38" s="364"/>
      <c r="E38" s="364"/>
      <c r="F38" s="364"/>
      <c r="G38" s="368"/>
      <c r="H38" s="364"/>
      <c r="I38" s="368"/>
      <c r="J38" s="364"/>
      <c r="K38" s="368"/>
      <c r="L38" s="364"/>
      <c r="M38" s="368"/>
      <c r="N38" s="364"/>
      <c r="O38" s="364"/>
      <c r="P38" s="266"/>
      <c r="Q38" s="69"/>
    </row>
    <row r="39" spans="3:17" ht="20.25">
      <c r="C39" s="40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68"/>
      <c r="Q39" s="69"/>
    </row>
    <row r="40" spans="3:16" ht="12.75">
      <c r="C40" s="628" t="s">
        <v>661</v>
      </c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</row>
    <row r="41" spans="3:16" ht="12.75"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</row>
  </sheetData>
  <mergeCells count="7">
    <mergeCell ref="C40:P41"/>
    <mergeCell ref="C2:H3"/>
    <mergeCell ref="C24:H24"/>
    <mergeCell ref="D26:M26"/>
    <mergeCell ref="C5:H6"/>
    <mergeCell ref="C7:H8"/>
    <mergeCell ref="C9:H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C2:K22"/>
  <sheetViews>
    <sheetView rightToLeft="1" workbookViewId="0" topLeftCell="A1">
      <selection activeCell="C12" sqref="C12:H20"/>
    </sheetView>
  </sheetViews>
  <sheetFormatPr defaultColWidth="9.140625" defaultRowHeight="12.75"/>
  <cols>
    <col min="3" max="3" width="30.140625" style="0" customWidth="1"/>
    <col min="5" max="5" width="19.421875" style="0" customWidth="1"/>
    <col min="6" max="6" width="3.57421875" style="0" customWidth="1"/>
    <col min="7" max="7" width="20.00390625" style="0" customWidth="1"/>
    <col min="8" max="8" width="3.421875" style="0" customWidth="1"/>
    <col min="11" max="11" width="17.421875" style="0" customWidth="1"/>
  </cols>
  <sheetData>
    <row r="1" ht="13.5" thickBot="1"/>
    <row r="2" spans="3:8" ht="12.75">
      <c r="C2" s="609" t="s">
        <v>530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120</v>
      </c>
      <c r="D7" s="586"/>
      <c r="E7" s="586"/>
      <c r="F7" s="586"/>
      <c r="G7" s="586"/>
      <c r="H7" s="587"/>
    </row>
    <row r="8" spans="3:8" ht="12.75">
      <c r="C8" s="585"/>
      <c r="D8" s="586"/>
      <c r="E8" s="586"/>
      <c r="F8" s="586"/>
      <c r="G8" s="586"/>
      <c r="H8" s="587"/>
    </row>
    <row r="9" spans="3:8" ht="12.75">
      <c r="C9" s="585" t="s">
        <v>414</v>
      </c>
      <c r="D9" s="586"/>
      <c r="E9" s="586"/>
      <c r="F9" s="586"/>
      <c r="G9" s="586"/>
      <c r="H9" s="587"/>
    </row>
    <row r="10" spans="3:8" ht="13.5" thickBot="1">
      <c r="C10" s="588"/>
      <c r="D10" s="589"/>
      <c r="E10" s="589"/>
      <c r="F10" s="589"/>
      <c r="G10" s="589"/>
      <c r="H10" s="550"/>
    </row>
    <row r="11" ht="13.5" thickBot="1"/>
    <row r="12" spans="3:8" s="19" customFormat="1" ht="18.75" thickBot="1">
      <c r="C12" s="298"/>
      <c r="D12" s="238"/>
      <c r="E12" s="299">
        <v>1385</v>
      </c>
      <c r="F12" s="238"/>
      <c r="G12" s="299">
        <v>1384</v>
      </c>
      <c r="H12" s="239"/>
    </row>
    <row r="13" spans="3:8" s="19" customFormat="1" ht="18">
      <c r="C13" s="209"/>
      <c r="D13" s="210"/>
      <c r="E13" s="210" t="s">
        <v>20</v>
      </c>
      <c r="F13" s="210"/>
      <c r="G13" s="210" t="s">
        <v>20</v>
      </c>
      <c r="H13" s="211"/>
    </row>
    <row r="14" spans="3:8" s="19" customFormat="1" ht="18">
      <c r="C14" s="209"/>
      <c r="D14" s="210"/>
      <c r="E14" s="309"/>
      <c r="F14" s="309"/>
      <c r="G14" s="309"/>
      <c r="H14" s="211"/>
    </row>
    <row r="15" spans="3:8" ht="20.25">
      <c r="C15" s="222" t="s">
        <v>215</v>
      </c>
      <c r="D15" s="223"/>
      <c r="E15" s="220">
        <v>8843298</v>
      </c>
      <c r="F15" s="220"/>
      <c r="G15" s="220">
        <v>8213269</v>
      </c>
      <c r="H15" s="250"/>
    </row>
    <row r="16" spans="3:11" ht="20.25">
      <c r="C16" s="222" t="s">
        <v>216</v>
      </c>
      <c r="D16" s="223"/>
      <c r="E16" s="220">
        <v>150000000</v>
      </c>
      <c r="F16" s="220"/>
      <c r="G16" s="220">
        <v>152437794</v>
      </c>
      <c r="H16" s="250"/>
      <c r="K16" s="19"/>
    </row>
    <row r="17" spans="3:8" ht="21" thickBot="1">
      <c r="C17" s="222" t="s">
        <v>217</v>
      </c>
      <c r="D17" s="223"/>
      <c r="E17" s="224">
        <v>88694133</v>
      </c>
      <c r="F17" s="220"/>
      <c r="G17" s="224">
        <v>12734400</v>
      </c>
      <c r="H17" s="250"/>
    </row>
    <row r="18" spans="3:8" ht="21" thickBot="1">
      <c r="C18" s="222"/>
      <c r="D18" s="223"/>
      <c r="E18" s="264">
        <f>SUM(E15:E17)</f>
        <v>247537431</v>
      </c>
      <c r="F18" s="220"/>
      <c r="G18" s="264">
        <f>SUM(G15:G17)</f>
        <v>173385463</v>
      </c>
      <c r="H18" s="250"/>
    </row>
    <row r="19" spans="3:8" ht="21" thickTop="1">
      <c r="C19" s="222"/>
      <c r="D19" s="223"/>
      <c r="E19" s="223"/>
      <c r="F19" s="223"/>
      <c r="G19" s="223"/>
      <c r="H19" s="250"/>
    </row>
    <row r="20" spans="3:8" ht="21" thickBot="1">
      <c r="C20" s="240"/>
      <c r="D20" s="241"/>
      <c r="E20" s="241"/>
      <c r="F20" s="241"/>
      <c r="G20" s="241"/>
      <c r="H20" s="234"/>
    </row>
    <row r="21" spans="3:7" ht="20.25">
      <c r="C21" s="22"/>
      <c r="D21" s="22"/>
      <c r="E21" s="22"/>
      <c r="F21" s="22"/>
      <c r="G21" s="22"/>
    </row>
    <row r="22" spans="3:7" ht="20.25">
      <c r="C22" s="22"/>
      <c r="D22" s="22"/>
      <c r="E22" s="22"/>
      <c r="F22" s="22"/>
      <c r="G22" s="22"/>
    </row>
  </sheetData>
  <mergeCells count="4">
    <mergeCell ref="C5:H6"/>
    <mergeCell ref="C7:H8"/>
    <mergeCell ref="C9:H10"/>
    <mergeCell ref="C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rightToLeft="1" zoomScale="70" zoomScaleNormal="70" workbookViewId="0" topLeftCell="A1">
      <selection activeCell="M10" sqref="M10"/>
    </sheetView>
  </sheetViews>
  <sheetFormatPr defaultColWidth="9.140625" defaultRowHeight="12.75"/>
  <cols>
    <col min="1" max="1" width="17.7109375" style="0" customWidth="1"/>
    <col min="9" max="9" width="15.28125" style="0" customWidth="1"/>
    <col min="10" max="10" width="18.140625" style="0" customWidth="1"/>
  </cols>
  <sheetData>
    <row r="1" ht="30" customHeight="1" thickBot="1"/>
    <row r="2" spans="1:15" ht="30" customHeight="1" thickBot="1">
      <c r="A2" s="52"/>
      <c r="B2" s="1"/>
      <c r="C2" s="1"/>
      <c r="D2" s="1"/>
      <c r="E2" s="1"/>
      <c r="F2" s="582" t="s">
        <v>0</v>
      </c>
      <c r="G2" s="583"/>
      <c r="H2" s="583"/>
      <c r="I2" s="583"/>
      <c r="J2" s="584"/>
      <c r="K2" s="1"/>
      <c r="L2" s="1"/>
      <c r="M2" s="1"/>
      <c r="N2" s="1"/>
      <c r="O2" s="1"/>
    </row>
    <row r="3" spans="2:15" ht="30" customHeight="1">
      <c r="B3" s="1"/>
      <c r="C3" s="1"/>
      <c r="D3" s="1"/>
      <c r="E3" s="1"/>
      <c r="F3" s="585" t="s">
        <v>1</v>
      </c>
      <c r="G3" s="586"/>
      <c r="H3" s="586"/>
      <c r="I3" s="586"/>
      <c r="J3" s="587"/>
      <c r="K3" s="1"/>
      <c r="L3" s="1"/>
      <c r="M3" s="1"/>
      <c r="N3" s="1"/>
      <c r="O3" s="1"/>
    </row>
    <row r="4" spans="2:15" ht="30" customHeight="1" thickBot="1">
      <c r="B4" s="1"/>
      <c r="C4" s="1"/>
      <c r="D4" s="1"/>
      <c r="E4" s="1"/>
      <c r="F4" s="588" t="s">
        <v>2</v>
      </c>
      <c r="G4" s="589"/>
      <c r="H4" s="589"/>
      <c r="I4" s="589"/>
      <c r="J4" s="550"/>
      <c r="K4" s="1"/>
      <c r="L4" s="1"/>
      <c r="M4" s="1"/>
      <c r="N4" s="1"/>
      <c r="O4" s="1"/>
    </row>
    <row r="5" spans="2:14" ht="30" customHeight="1">
      <c r="B5" s="551" t="s">
        <v>820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3"/>
    </row>
    <row r="6" spans="2:14" ht="30" customHeight="1">
      <c r="B6" s="128" t="s">
        <v>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2:14" ht="30" customHeight="1">
      <c r="B7" s="579" t="s">
        <v>4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1"/>
    </row>
    <row r="8" spans="2:17" ht="30" customHeight="1">
      <c r="B8" s="579" t="s">
        <v>6</v>
      </c>
      <c r="C8" s="580"/>
      <c r="D8" s="580"/>
      <c r="E8" s="580"/>
      <c r="F8" s="580"/>
      <c r="G8" s="580"/>
      <c r="H8" s="580"/>
      <c r="I8" s="131"/>
      <c r="J8" s="131"/>
      <c r="K8" s="131"/>
      <c r="L8" s="572" t="s">
        <v>821</v>
      </c>
      <c r="M8" s="572"/>
      <c r="N8" s="133"/>
      <c r="Q8" s="64"/>
    </row>
    <row r="9" spans="2:14" ht="30" customHeight="1">
      <c r="B9" s="579" t="s">
        <v>7</v>
      </c>
      <c r="C9" s="580"/>
      <c r="D9" s="580"/>
      <c r="E9" s="580"/>
      <c r="F9" s="580"/>
      <c r="G9" s="580"/>
      <c r="H9" s="580"/>
      <c r="I9" s="131"/>
      <c r="J9" s="131"/>
      <c r="K9" s="131"/>
      <c r="L9" s="131"/>
      <c r="M9" s="131"/>
      <c r="N9" s="133"/>
    </row>
    <row r="10" spans="2:14" ht="30" customHeight="1">
      <c r="B10" s="579" t="s">
        <v>8</v>
      </c>
      <c r="C10" s="580"/>
      <c r="D10" s="580"/>
      <c r="E10" s="580"/>
      <c r="F10" s="580"/>
      <c r="G10" s="580"/>
      <c r="H10" s="580"/>
      <c r="I10" s="131"/>
      <c r="J10" s="131"/>
      <c r="K10" s="131"/>
      <c r="L10" s="131"/>
      <c r="M10" s="131"/>
      <c r="N10" s="133"/>
    </row>
    <row r="11" spans="2:14" ht="30" customHeight="1">
      <c r="B11" s="579" t="s">
        <v>9</v>
      </c>
      <c r="C11" s="580"/>
      <c r="D11" s="580"/>
      <c r="E11" s="580"/>
      <c r="F11" s="580"/>
      <c r="G11" s="580"/>
      <c r="H11" s="580"/>
      <c r="I11" s="131"/>
      <c r="J11" s="131"/>
      <c r="K11" s="131"/>
      <c r="L11" s="131"/>
      <c r="M11" s="131"/>
      <c r="N11" s="133"/>
    </row>
    <row r="12" spans="2:14" ht="30" customHeight="1">
      <c r="B12" s="579" t="s">
        <v>10</v>
      </c>
      <c r="C12" s="580"/>
      <c r="D12" s="580"/>
      <c r="E12" s="580"/>
      <c r="F12" s="580"/>
      <c r="G12" s="580"/>
      <c r="H12" s="580"/>
      <c r="I12" s="131"/>
      <c r="J12" s="131"/>
      <c r="K12" s="131"/>
      <c r="L12" s="131"/>
      <c r="M12" s="131"/>
      <c r="N12" s="133"/>
    </row>
    <row r="13" spans="2:14" ht="30" customHeight="1">
      <c r="B13" s="579" t="s">
        <v>11</v>
      </c>
      <c r="C13" s="580"/>
      <c r="D13" s="580"/>
      <c r="E13" s="580"/>
      <c r="F13" s="580"/>
      <c r="G13" s="580"/>
      <c r="H13" s="580"/>
      <c r="I13" s="131"/>
      <c r="J13" s="131"/>
      <c r="K13" s="131"/>
      <c r="L13" s="131"/>
      <c r="M13" s="131"/>
      <c r="N13" s="133"/>
    </row>
    <row r="14" spans="2:14" ht="30" customHeight="1">
      <c r="B14" s="579" t="s">
        <v>12</v>
      </c>
      <c r="C14" s="580"/>
      <c r="D14" s="580"/>
      <c r="E14" s="580"/>
      <c r="F14" s="580"/>
      <c r="G14" s="580"/>
      <c r="H14" s="580"/>
      <c r="I14" s="131"/>
      <c r="J14" s="131"/>
      <c r="K14" s="131"/>
      <c r="L14" s="131"/>
      <c r="M14" s="131"/>
      <c r="N14" s="133"/>
    </row>
    <row r="15" spans="2:14" ht="30" customHeight="1">
      <c r="B15" s="579" t="s">
        <v>13</v>
      </c>
      <c r="C15" s="580"/>
      <c r="D15" s="580"/>
      <c r="E15" s="580"/>
      <c r="F15" s="580"/>
      <c r="G15" s="580"/>
      <c r="H15" s="580"/>
      <c r="I15" s="131"/>
      <c r="J15" s="131"/>
      <c r="K15" s="131"/>
      <c r="L15" s="131"/>
      <c r="M15" s="131"/>
      <c r="N15" s="133"/>
    </row>
    <row r="16" spans="2:14" ht="30" customHeight="1">
      <c r="B16" s="579" t="s">
        <v>14</v>
      </c>
      <c r="C16" s="580"/>
      <c r="D16" s="580"/>
      <c r="E16" s="580"/>
      <c r="F16" s="580"/>
      <c r="G16" s="580"/>
      <c r="H16" s="580"/>
      <c r="I16" s="131"/>
      <c r="J16" s="131"/>
      <c r="K16" s="131"/>
      <c r="L16" s="131"/>
      <c r="M16" s="131"/>
      <c r="N16" s="133"/>
    </row>
    <row r="17" spans="2:14" ht="30" customHeight="1">
      <c r="B17" s="579" t="s">
        <v>15</v>
      </c>
      <c r="C17" s="580"/>
      <c r="D17" s="580"/>
      <c r="E17" s="580"/>
      <c r="F17" s="580"/>
      <c r="G17" s="580"/>
      <c r="H17" s="580"/>
      <c r="I17" s="580"/>
      <c r="J17" s="580"/>
      <c r="K17" s="131"/>
      <c r="L17" s="131"/>
      <c r="M17" s="131"/>
      <c r="N17" s="133"/>
    </row>
    <row r="18" spans="2:14" ht="30" customHeight="1">
      <c r="B18" s="574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8"/>
    </row>
    <row r="19" spans="2:14" ht="30" customHeight="1">
      <c r="B19" s="574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8"/>
    </row>
    <row r="20" spans="2:14" ht="30" customHeight="1">
      <c r="B20" s="136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3"/>
    </row>
    <row r="21" spans="2:14" s="22" customFormat="1" ht="30" customHeight="1" thickBot="1">
      <c r="B21" s="576" t="s">
        <v>18</v>
      </c>
      <c r="C21" s="577"/>
      <c r="D21" s="577"/>
      <c r="E21" s="131"/>
      <c r="F21" s="132"/>
      <c r="G21" s="577" t="s">
        <v>17</v>
      </c>
      <c r="H21" s="577"/>
      <c r="I21" s="577"/>
      <c r="J21" s="131"/>
      <c r="K21" s="577" t="s">
        <v>16</v>
      </c>
      <c r="L21" s="577"/>
      <c r="M21" s="131"/>
      <c r="N21" s="133"/>
    </row>
    <row r="22" spans="2:14" ht="30" customHeight="1">
      <c r="B22" s="574" t="s">
        <v>563</v>
      </c>
      <c r="C22" s="572"/>
      <c r="D22" s="572"/>
      <c r="E22" s="131"/>
      <c r="F22" s="131"/>
      <c r="G22" s="572" t="s">
        <v>570</v>
      </c>
      <c r="H22" s="572"/>
      <c r="I22" s="572"/>
      <c r="J22" s="131"/>
      <c r="K22" s="131"/>
      <c r="L22" s="131"/>
      <c r="M22" s="131"/>
      <c r="N22" s="133"/>
    </row>
    <row r="23" spans="2:14" ht="30" customHeight="1">
      <c r="B23" s="574" t="s">
        <v>564</v>
      </c>
      <c r="C23" s="572"/>
      <c r="D23" s="572"/>
      <c r="E23" s="131"/>
      <c r="F23" s="131"/>
      <c r="G23" s="572" t="s">
        <v>571</v>
      </c>
      <c r="H23" s="572"/>
      <c r="I23" s="572"/>
      <c r="J23" s="131"/>
      <c r="K23" s="131"/>
      <c r="L23" s="131"/>
      <c r="M23" s="131"/>
      <c r="N23" s="133"/>
    </row>
    <row r="24" spans="2:14" ht="30" customHeight="1">
      <c r="B24" s="574" t="s">
        <v>565</v>
      </c>
      <c r="C24" s="572"/>
      <c r="D24" s="572"/>
      <c r="E24" s="131"/>
      <c r="F24" s="131"/>
      <c r="G24" s="572" t="s">
        <v>572</v>
      </c>
      <c r="H24" s="572"/>
      <c r="I24" s="572"/>
      <c r="J24" s="131"/>
      <c r="K24" s="131"/>
      <c r="L24" s="131"/>
      <c r="M24" s="131"/>
      <c r="N24" s="133"/>
    </row>
    <row r="25" spans="2:14" ht="30" customHeight="1">
      <c r="B25" s="574" t="s">
        <v>566</v>
      </c>
      <c r="C25" s="572"/>
      <c r="D25" s="572"/>
      <c r="E25" s="131"/>
      <c r="F25" s="131"/>
      <c r="G25" s="572" t="s">
        <v>573</v>
      </c>
      <c r="H25" s="572"/>
      <c r="I25" s="572"/>
      <c r="J25" s="131"/>
      <c r="K25" s="131"/>
      <c r="L25" s="131"/>
      <c r="M25" s="131"/>
      <c r="N25" s="133"/>
    </row>
    <row r="26" spans="2:14" ht="30" customHeight="1">
      <c r="B26" s="574" t="s">
        <v>567</v>
      </c>
      <c r="C26" s="572"/>
      <c r="D26" s="572"/>
      <c r="E26" s="131"/>
      <c r="F26" s="131"/>
      <c r="G26" s="572" t="s">
        <v>573</v>
      </c>
      <c r="H26" s="572"/>
      <c r="I26" s="572"/>
      <c r="J26" s="131"/>
      <c r="K26" s="131"/>
      <c r="L26" s="131"/>
      <c r="M26" s="131"/>
      <c r="N26" s="133"/>
    </row>
    <row r="27" spans="2:14" ht="30" customHeight="1">
      <c r="B27" s="574" t="s">
        <v>568</v>
      </c>
      <c r="C27" s="572"/>
      <c r="D27" s="572"/>
      <c r="E27" s="131"/>
      <c r="F27" s="131"/>
      <c r="G27" s="572" t="s">
        <v>573</v>
      </c>
      <c r="H27" s="572"/>
      <c r="I27" s="572"/>
      <c r="J27" s="131"/>
      <c r="K27" s="131"/>
      <c r="L27" s="131"/>
      <c r="M27" s="131"/>
      <c r="N27" s="133"/>
    </row>
    <row r="28" spans="2:14" ht="30" customHeight="1">
      <c r="B28" s="574" t="s">
        <v>569</v>
      </c>
      <c r="C28" s="572"/>
      <c r="D28" s="572"/>
      <c r="E28" s="131"/>
      <c r="F28" s="131"/>
      <c r="G28" s="572" t="s">
        <v>573</v>
      </c>
      <c r="H28" s="572"/>
      <c r="I28" s="572"/>
      <c r="J28" s="131"/>
      <c r="K28" s="131"/>
      <c r="L28" s="131"/>
      <c r="M28" s="131"/>
      <c r="N28" s="133"/>
    </row>
    <row r="29" spans="2:14" ht="30" customHeight="1" thickBot="1">
      <c r="B29" s="575"/>
      <c r="C29" s="573"/>
      <c r="D29" s="573"/>
      <c r="E29" s="134"/>
      <c r="F29" s="134"/>
      <c r="G29" s="573"/>
      <c r="H29" s="573"/>
      <c r="I29" s="573"/>
      <c r="J29" s="134"/>
      <c r="K29" s="134"/>
      <c r="L29" s="134"/>
      <c r="M29" s="134"/>
      <c r="N29" s="135"/>
    </row>
    <row r="30" ht="30" customHeight="1" thickTop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mergeCells count="37">
    <mergeCell ref="B7:N7"/>
    <mergeCell ref="B9:H9"/>
    <mergeCell ref="B10:H10"/>
    <mergeCell ref="F2:J2"/>
    <mergeCell ref="F3:J3"/>
    <mergeCell ref="F4:J4"/>
    <mergeCell ref="B5:N5"/>
    <mergeCell ref="L8:M8"/>
    <mergeCell ref="B17:J17"/>
    <mergeCell ref="B19:N19"/>
    <mergeCell ref="B15:H15"/>
    <mergeCell ref="B8:H8"/>
    <mergeCell ref="B16:H16"/>
    <mergeCell ref="B11:H11"/>
    <mergeCell ref="B12:H12"/>
    <mergeCell ref="B13:H13"/>
    <mergeCell ref="B14:H14"/>
    <mergeCell ref="B21:D21"/>
    <mergeCell ref="K21:L21"/>
    <mergeCell ref="B18:N18"/>
    <mergeCell ref="G21:I21"/>
    <mergeCell ref="B22:D22"/>
    <mergeCell ref="B23:D23"/>
    <mergeCell ref="B24:D24"/>
    <mergeCell ref="B25:D25"/>
    <mergeCell ref="B26:D26"/>
    <mergeCell ref="B27:D27"/>
    <mergeCell ref="B28:D28"/>
    <mergeCell ref="B29:D29"/>
    <mergeCell ref="G22:I22"/>
    <mergeCell ref="G23:I23"/>
    <mergeCell ref="G24:I24"/>
    <mergeCell ref="G25:I25"/>
    <mergeCell ref="G26:I26"/>
    <mergeCell ref="G27:I27"/>
    <mergeCell ref="G28:I28"/>
    <mergeCell ref="G29:I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L31"/>
  <sheetViews>
    <sheetView rightToLeft="1" workbookViewId="0" topLeftCell="A12">
      <selection activeCell="A18" sqref="A18"/>
    </sheetView>
  </sheetViews>
  <sheetFormatPr defaultColWidth="9.140625" defaultRowHeight="12.75"/>
  <cols>
    <col min="3" max="3" width="28.00390625" style="0" customWidth="1"/>
    <col min="5" max="5" width="18.7109375" style="0" bestFit="1" customWidth="1"/>
    <col min="6" max="6" width="2.8515625" style="0" customWidth="1"/>
    <col min="7" max="7" width="15.8515625" style="0" customWidth="1"/>
    <col min="8" max="8" width="3.00390625" style="0" customWidth="1"/>
    <col min="9" max="9" width="18.7109375" style="0" bestFit="1" customWidth="1"/>
    <col min="10" max="10" width="3.140625" style="0" customWidth="1"/>
    <col min="11" max="11" width="18.7109375" style="0" bestFit="1" customWidth="1"/>
    <col min="12" max="12" width="2.7109375" style="0" customWidth="1"/>
    <col min="13" max="13" width="11.57421875" style="0" customWidth="1"/>
  </cols>
  <sheetData>
    <row r="1" ht="13.5" thickBot="1"/>
    <row r="2" spans="3:12" ht="12.75">
      <c r="C2" s="609" t="s">
        <v>531</v>
      </c>
      <c r="D2" s="610"/>
      <c r="E2" s="610"/>
      <c r="F2" s="610"/>
      <c r="G2" s="610"/>
      <c r="H2" s="610"/>
      <c r="I2" s="610"/>
      <c r="J2" s="610"/>
      <c r="K2" s="610"/>
      <c r="L2" s="611"/>
    </row>
    <row r="3" spans="3:12" ht="13.5" thickBot="1">
      <c r="C3" s="612"/>
      <c r="D3" s="613"/>
      <c r="E3" s="613"/>
      <c r="F3" s="613"/>
      <c r="G3" s="613"/>
      <c r="H3" s="613"/>
      <c r="I3" s="613"/>
      <c r="J3" s="613"/>
      <c r="K3" s="613"/>
      <c r="L3" s="614"/>
    </row>
    <row r="4" ht="13.5" thickBot="1"/>
    <row r="5" spans="3:12" ht="12.75">
      <c r="C5" s="582" t="s">
        <v>817</v>
      </c>
      <c r="D5" s="583"/>
      <c r="E5" s="583"/>
      <c r="F5" s="583"/>
      <c r="G5" s="583"/>
      <c r="H5" s="583"/>
      <c r="I5" s="583"/>
      <c r="J5" s="583"/>
      <c r="K5" s="583"/>
      <c r="L5" s="584"/>
    </row>
    <row r="6" spans="3:12" ht="12.75">
      <c r="C6" s="585"/>
      <c r="D6" s="586"/>
      <c r="E6" s="586"/>
      <c r="F6" s="586"/>
      <c r="G6" s="586"/>
      <c r="H6" s="586"/>
      <c r="I6" s="586"/>
      <c r="J6" s="586"/>
      <c r="K6" s="586"/>
      <c r="L6" s="587"/>
    </row>
    <row r="7" spans="3:12" ht="12.75">
      <c r="C7" s="585" t="s">
        <v>121</v>
      </c>
      <c r="D7" s="586"/>
      <c r="E7" s="586"/>
      <c r="F7" s="586"/>
      <c r="G7" s="586"/>
      <c r="H7" s="586"/>
      <c r="I7" s="586"/>
      <c r="J7" s="586"/>
      <c r="K7" s="586"/>
      <c r="L7" s="587"/>
    </row>
    <row r="8" spans="3:12" ht="12.75">
      <c r="C8" s="585"/>
      <c r="D8" s="586"/>
      <c r="E8" s="586"/>
      <c r="F8" s="586"/>
      <c r="G8" s="586"/>
      <c r="H8" s="586"/>
      <c r="I8" s="586"/>
      <c r="J8" s="586"/>
      <c r="K8" s="586"/>
      <c r="L8" s="587"/>
    </row>
    <row r="9" spans="3:12" ht="12.75">
      <c r="C9" s="585" t="s">
        <v>414</v>
      </c>
      <c r="D9" s="586"/>
      <c r="E9" s="586"/>
      <c r="F9" s="586"/>
      <c r="G9" s="586"/>
      <c r="H9" s="586"/>
      <c r="I9" s="586"/>
      <c r="J9" s="586"/>
      <c r="K9" s="586"/>
      <c r="L9" s="587"/>
    </row>
    <row r="10" spans="3:12" ht="13.5" thickBot="1">
      <c r="C10" s="588"/>
      <c r="D10" s="589"/>
      <c r="E10" s="589"/>
      <c r="F10" s="589"/>
      <c r="G10" s="589"/>
      <c r="H10" s="589"/>
      <c r="I10" s="589"/>
      <c r="J10" s="589"/>
      <c r="K10" s="589"/>
      <c r="L10" s="550"/>
    </row>
    <row r="13" ht="13.5" thickBot="1"/>
    <row r="14" spans="3:12" ht="12.75">
      <c r="C14" s="267"/>
      <c r="D14" s="268"/>
      <c r="E14" s="268"/>
      <c r="F14" s="268"/>
      <c r="G14" s="268"/>
      <c r="H14" s="268"/>
      <c r="I14" s="268"/>
      <c r="J14" s="268"/>
      <c r="K14" s="268"/>
      <c r="L14" s="339"/>
    </row>
    <row r="15" spans="3:12" s="19" customFormat="1" ht="18.75" thickBot="1">
      <c r="C15" s="340"/>
      <c r="D15" s="341"/>
      <c r="E15" s="682">
        <v>1385</v>
      </c>
      <c r="F15" s="682"/>
      <c r="G15" s="682"/>
      <c r="H15" s="682"/>
      <c r="I15" s="682"/>
      <c r="J15" s="341"/>
      <c r="K15" s="341">
        <v>1384</v>
      </c>
      <c r="L15" s="343"/>
    </row>
    <row r="16" spans="3:12" s="19" customFormat="1" ht="18.75" thickBot="1">
      <c r="C16" s="340"/>
      <c r="D16" s="341"/>
      <c r="E16" s="341" t="s">
        <v>222</v>
      </c>
      <c r="F16" s="341"/>
      <c r="G16" s="341" t="s">
        <v>223</v>
      </c>
      <c r="H16" s="341"/>
      <c r="I16" s="341" t="s">
        <v>209</v>
      </c>
      <c r="J16" s="341"/>
      <c r="K16" s="369" t="s">
        <v>209</v>
      </c>
      <c r="L16" s="343"/>
    </row>
    <row r="17" spans="3:12" s="19" customFormat="1" ht="18">
      <c r="C17" s="340"/>
      <c r="D17" s="341"/>
      <c r="E17" s="369" t="s">
        <v>20</v>
      </c>
      <c r="F17" s="341"/>
      <c r="G17" s="369" t="s">
        <v>20</v>
      </c>
      <c r="H17" s="341"/>
      <c r="I17" s="369" t="s">
        <v>20</v>
      </c>
      <c r="J17" s="341"/>
      <c r="K17" s="369" t="s">
        <v>20</v>
      </c>
      <c r="L17" s="343"/>
    </row>
    <row r="18" spans="3:12" ht="20.25">
      <c r="C18" s="344" t="s">
        <v>221</v>
      </c>
      <c r="D18" s="370"/>
      <c r="E18" s="346"/>
      <c r="F18" s="346"/>
      <c r="G18" s="346"/>
      <c r="H18" s="346"/>
      <c r="I18" s="346"/>
      <c r="J18" s="346"/>
      <c r="K18" s="346"/>
      <c r="L18" s="347"/>
    </row>
    <row r="19" spans="3:12" ht="20.25">
      <c r="C19" s="344" t="s">
        <v>218</v>
      </c>
      <c r="D19" s="370"/>
      <c r="E19" s="346">
        <v>0</v>
      </c>
      <c r="F19" s="346"/>
      <c r="G19" s="346"/>
      <c r="H19" s="346"/>
      <c r="I19" s="346">
        <f>E19+G19</f>
        <v>0</v>
      </c>
      <c r="J19" s="346"/>
      <c r="K19" s="346">
        <v>0</v>
      </c>
      <c r="L19" s="347"/>
    </row>
    <row r="20" spans="3:12" ht="20.25">
      <c r="C20" s="344" t="s">
        <v>159</v>
      </c>
      <c r="D20" s="370"/>
      <c r="E20" s="346">
        <v>0</v>
      </c>
      <c r="F20" s="346"/>
      <c r="G20" s="346"/>
      <c r="H20" s="346"/>
      <c r="I20" s="346">
        <f>E20+G20</f>
        <v>0</v>
      </c>
      <c r="J20" s="346"/>
      <c r="K20" s="346">
        <v>0</v>
      </c>
      <c r="L20" s="347"/>
    </row>
    <row r="21" spans="3:12" ht="21" thickBot="1">
      <c r="C21" s="344" t="s">
        <v>156</v>
      </c>
      <c r="D21" s="370"/>
      <c r="E21" s="346">
        <v>0</v>
      </c>
      <c r="F21" s="346"/>
      <c r="G21" s="346"/>
      <c r="H21" s="346"/>
      <c r="I21" s="346">
        <f>E21+G21</f>
        <v>0</v>
      </c>
      <c r="J21" s="346"/>
      <c r="K21" s="346">
        <v>0</v>
      </c>
      <c r="L21" s="347"/>
    </row>
    <row r="22" spans="3:12" ht="21" thickBot="1">
      <c r="C22" s="344"/>
      <c r="D22" s="370"/>
      <c r="E22" s="373">
        <f>SUM(E19:E21)</f>
        <v>0</v>
      </c>
      <c r="F22" s="346"/>
      <c r="G22" s="373">
        <f>SUM(G19:G21)</f>
        <v>0</v>
      </c>
      <c r="H22" s="346"/>
      <c r="I22" s="373">
        <f>SUM(I19:I21)</f>
        <v>0</v>
      </c>
      <c r="J22" s="346"/>
      <c r="K22" s="373">
        <f>SUM(K19:K21)</f>
        <v>0</v>
      </c>
      <c r="L22" s="347"/>
    </row>
    <row r="23" spans="3:12" ht="20.25">
      <c r="C23" s="344"/>
      <c r="D23" s="370"/>
      <c r="E23" s="373"/>
      <c r="F23" s="346"/>
      <c r="G23" s="373"/>
      <c r="H23" s="346"/>
      <c r="I23" s="373"/>
      <c r="J23" s="346"/>
      <c r="K23" s="373"/>
      <c r="L23" s="347"/>
    </row>
    <row r="24" spans="3:12" ht="20.25">
      <c r="C24" s="344" t="s">
        <v>219</v>
      </c>
      <c r="D24" s="370"/>
      <c r="E24" s="346"/>
      <c r="F24" s="346"/>
      <c r="G24" s="346"/>
      <c r="H24" s="346"/>
      <c r="I24" s="346"/>
      <c r="J24" s="346"/>
      <c r="K24" s="346"/>
      <c r="L24" s="347"/>
    </row>
    <row r="25" spans="3:12" ht="20.25">
      <c r="C25" s="344" t="s">
        <v>218</v>
      </c>
      <c r="D25" s="370"/>
      <c r="E25" s="346">
        <v>571835275</v>
      </c>
      <c r="F25" s="346"/>
      <c r="G25" s="346"/>
      <c r="H25" s="346"/>
      <c r="I25" s="346">
        <f>G25+E25</f>
        <v>571835275</v>
      </c>
      <c r="J25" s="346"/>
      <c r="K25" s="346">
        <v>323569685</v>
      </c>
      <c r="L25" s="347"/>
    </row>
    <row r="26" spans="3:12" ht="20.25">
      <c r="C26" s="344" t="s">
        <v>159</v>
      </c>
      <c r="D26" s="370"/>
      <c r="E26" s="346">
        <v>0</v>
      </c>
      <c r="F26" s="346"/>
      <c r="G26" s="346"/>
      <c r="H26" s="346"/>
      <c r="I26" s="346">
        <f>G26+E26</f>
        <v>0</v>
      </c>
      <c r="J26" s="346"/>
      <c r="K26" s="346">
        <v>0</v>
      </c>
      <c r="L26" s="347"/>
    </row>
    <row r="27" spans="3:12" ht="21" thickBot="1">
      <c r="C27" s="344" t="s">
        <v>220</v>
      </c>
      <c r="D27" s="370"/>
      <c r="E27" s="346">
        <v>21320765</v>
      </c>
      <c r="F27" s="346"/>
      <c r="G27" s="348"/>
      <c r="H27" s="346"/>
      <c r="I27" s="346">
        <f>G27+E27</f>
        <v>21320765</v>
      </c>
      <c r="J27" s="346"/>
      <c r="K27" s="346">
        <v>8308996</v>
      </c>
      <c r="L27" s="347"/>
    </row>
    <row r="28" spans="3:12" ht="21" thickBot="1">
      <c r="C28" s="344"/>
      <c r="D28" s="370"/>
      <c r="E28" s="373">
        <f>SUM(E25:E27)</f>
        <v>593156040</v>
      </c>
      <c r="F28" s="346"/>
      <c r="G28" s="346">
        <f>SUM(G25:G27)</f>
        <v>0</v>
      </c>
      <c r="H28" s="346"/>
      <c r="I28" s="374">
        <f>SUM(I25:I27)</f>
        <v>593156040</v>
      </c>
      <c r="J28" s="346"/>
      <c r="K28" s="373">
        <f>SUM(K25:K27)</f>
        <v>331878681</v>
      </c>
      <c r="L28" s="347"/>
    </row>
    <row r="29" spans="3:12" ht="21" thickBot="1">
      <c r="C29" s="344"/>
      <c r="D29" s="370"/>
      <c r="E29" s="375">
        <f>E22+E28</f>
        <v>593156040</v>
      </c>
      <c r="F29" s="346"/>
      <c r="G29" s="373">
        <f>G22+G28</f>
        <v>0</v>
      </c>
      <c r="H29" s="346"/>
      <c r="I29" s="346">
        <f>I22+I28</f>
        <v>593156040</v>
      </c>
      <c r="J29" s="346"/>
      <c r="K29" s="373">
        <f>K22+K28</f>
        <v>331878681</v>
      </c>
      <c r="L29" s="347"/>
    </row>
    <row r="30" spans="3:12" ht="21.75" thickBot="1" thickTop="1">
      <c r="C30" s="350"/>
      <c r="D30" s="376"/>
      <c r="E30" s="377"/>
      <c r="F30" s="377"/>
      <c r="G30" s="378"/>
      <c r="H30" s="377"/>
      <c r="I30" s="378"/>
      <c r="J30" s="377"/>
      <c r="K30" s="378"/>
      <c r="L30" s="352"/>
    </row>
    <row r="31" spans="3:12" ht="20.25">
      <c r="C31" s="22"/>
      <c r="D31" s="22"/>
      <c r="E31" s="22"/>
      <c r="F31" s="22"/>
      <c r="G31" s="22"/>
      <c r="H31" s="22"/>
      <c r="I31" s="22"/>
      <c r="J31" s="22"/>
      <c r="K31" s="22"/>
      <c r="L31" s="22"/>
    </row>
  </sheetData>
  <mergeCells count="5">
    <mergeCell ref="C2:L3"/>
    <mergeCell ref="E15:I15"/>
    <mergeCell ref="C5:L6"/>
    <mergeCell ref="C7:L8"/>
    <mergeCell ref="C9:L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C2:J29"/>
  <sheetViews>
    <sheetView rightToLeft="1" workbookViewId="0" topLeftCell="A1">
      <selection activeCell="C7" sqref="C7:H8"/>
    </sheetView>
  </sheetViews>
  <sheetFormatPr defaultColWidth="9.140625" defaultRowHeight="12.75"/>
  <cols>
    <col min="3" max="3" width="43.8515625" style="0" customWidth="1"/>
    <col min="5" max="5" width="23.00390625" style="0" customWidth="1"/>
    <col min="6" max="6" width="3.140625" style="0" customWidth="1"/>
    <col min="7" max="7" width="18.7109375" style="0" bestFit="1" customWidth="1"/>
    <col min="8" max="8" width="2.140625" style="0" customWidth="1"/>
  </cols>
  <sheetData>
    <row r="1" ht="13.5" thickBot="1"/>
    <row r="2" spans="3:8" ht="12.75">
      <c r="C2" s="609" t="s">
        <v>532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120</v>
      </c>
      <c r="D7" s="586"/>
      <c r="E7" s="586"/>
      <c r="F7" s="586"/>
      <c r="G7" s="586"/>
      <c r="H7" s="587"/>
    </row>
    <row r="8" spans="3:8" ht="13.5" thickBot="1">
      <c r="C8" s="585"/>
      <c r="D8" s="586"/>
      <c r="E8" s="586"/>
      <c r="F8" s="586"/>
      <c r="G8" s="586"/>
      <c r="H8" s="587"/>
    </row>
    <row r="9" spans="3:8" ht="12.75">
      <c r="C9" s="582" t="s">
        <v>414</v>
      </c>
      <c r="D9" s="583"/>
      <c r="E9" s="583"/>
      <c r="F9" s="583"/>
      <c r="G9" s="583"/>
      <c r="H9" s="584"/>
    </row>
    <row r="10" spans="3:8" ht="13.5" thickBot="1">
      <c r="C10" s="588"/>
      <c r="D10" s="589"/>
      <c r="E10" s="589"/>
      <c r="F10" s="589"/>
      <c r="G10" s="589"/>
      <c r="H10" s="550"/>
    </row>
    <row r="13" ht="13.5" thickBot="1"/>
    <row r="14" spans="3:8" ht="12.75">
      <c r="C14" s="267"/>
      <c r="D14" s="268"/>
      <c r="E14" s="268"/>
      <c r="F14" s="268"/>
      <c r="G14" s="268"/>
      <c r="H14" s="339"/>
    </row>
    <row r="15" spans="3:8" s="19" customFormat="1" ht="18.75" thickBot="1">
      <c r="C15" s="340"/>
      <c r="D15" s="341"/>
      <c r="E15" s="341">
        <v>1385</v>
      </c>
      <c r="F15" s="341"/>
      <c r="G15" s="341">
        <v>1384</v>
      </c>
      <c r="H15" s="343"/>
    </row>
    <row r="16" spans="3:8" s="19" customFormat="1" ht="18.75" thickBot="1">
      <c r="C16" s="379" t="s">
        <v>75</v>
      </c>
      <c r="D16" s="341"/>
      <c r="E16" s="369" t="s">
        <v>20</v>
      </c>
      <c r="F16" s="341"/>
      <c r="G16" s="369" t="s">
        <v>20</v>
      </c>
      <c r="H16" s="343"/>
    </row>
    <row r="17" spans="3:8" ht="12.75">
      <c r="C17" s="380"/>
      <c r="D17" s="381"/>
      <c r="E17" s="382"/>
      <c r="F17" s="382"/>
      <c r="G17" s="382"/>
      <c r="H17" s="383"/>
    </row>
    <row r="18" spans="3:10" ht="20.25">
      <c r="C18" s="344" t="s">
        <v>224</v>
      </c>
      <c r="D18" s="370"/>
      <c r="E18" s="346">
        <v>373456298</v>
      </c>
      <c r="F18" s="346"/>
      <c r="G18" s="346">
        <v>45356685</v>
      </c>
      <c r="H18" s="347"/>
      <c r="I18" s="22"/>
      <c r="J18" s="22"/>
    </row>
    <row r="19" spans="3:10" ht="20.25">
      <c r="C19" s="344" t="s">
        <v>218</v>
      </c>
      <c r="D19" s="370"/>
      <c r="E19" s="346">
        <v>572884049</v>
      </c>
      <c r="F19" s="346"/>
      <c r="G19" s="346">
        <v>456527803</v>
      </c>
      <c r="H19" s="347"/>
      <c r="I19" s="22"/>
      <c r="J19" s="22"/>
    </row>
    <row r="20" spans="3:10" ht="20.25">
      <c r="C20" s="344" t="s">
        <v>159</v>
      </c>
      <c r="D20" s="370"/>
      <c r="E20" s="346">
        <v>0</v>
      </c>
      <c r="F20" s="346"/>
      <c r="G20" s="346">
        <v>0</v>
      </c>
      <c r="H20" s="347"/>
      <c r="I20" s="22"/>
      <c r="J20" s="22"/>
    </row>
    <row r="21" spans="3:10" ht="20.25">
      <c r="C21" s="344" t="s">
        <v>225</v>
      </c>
      <c r="D21" s="370"/>
      <c r="E21" s="346">
        <v>0</v>
      </c>
      <c r="F21" s="346"/>
      <c r="G21" s="346">
        <v>0</v>
      </c>
      <c r="H21" s="347"/>
      <c r="I21" s="22"/>
      <c r="J21" s="22"/>
    </row>
    <row r="22" spans="3:10" ht="20.25">
      <c r="C22" s="344" t="s">
        <v>226</v>
      </c>
      <c r="D22" s="370"/>
      <c r="E22" s="346">
        <v>0</v>
      </c>
      <c r="F22" s="346"/>
      <c r="G22" s="346">
        <v>0</v>
      </c>
      <c r="H22" s="347"/>
      <c r="I22" s="22"/>
      <c r="J22" s="22"/>
    </row>
    <row r="23" spans="3:10" ht="20.25">
      <c r="C23" s="344" t="s">
        <v>227</v>
      </c>
      <c r="D23" s="370"/>
      <c r="E23" s="346">
        <v>0</v>
      </c>
      <c r="F23" s="346"/>
      <c r="G23" s="346">
        <v>0</v>
      </c>
      <c r="H23" s="347"/>
      <c r="I23" s="22"/>
      <c r="J23" s="22"/>
    </row>
    <row r="24" spans="3:10" ht="20.25">
      <c r="C24" s="344" t="s">
        <v>228</v>
      </c>
      <c r="D24" s="370"/>
      <c r="E24" s="346">
        <v>0</v>
      </c>
      <c r="F24" s="346"/>
      <c r="G24" s="346">
        <v>0</v>
      </c>
      <c r="H24" s="347"/>
      <c r="I24" s="22"/>
      <c r="J24" s="22"/>
    </row>
    <row r="25" spans="3:10" ht="21" thickBot="1">
      <c r="C25" s="344" t="s">
        <v>595</v>
      </c>
      <c r="D25" s="370"/>
      <c r="E25" s="346">
        <v>462407511</v>
      </c>
      <c r="F25" s="346"/>
      <c r="G25" s="348">
        <v>192983915</v>
      </c>
      <c r="H25" s="347"/>
      <c r="I25" s="22"/>
      <c r="J25" s="22"/>
    </row>
    <row r="26" spans="3:10" ht="21" thickBot="1">
      <c r="C26" s="344"/>
      <c r="D26" s="370"/>
      <c r="E26" s="373">
        <f>SUM(E18:E25)</f>
        <v>1408747858</v>
      </c>
      <c r="F26" s="346"/>
      <c r="G26" s="346">
        <f>SUM(G18:G25)</f>
        <v>694868403</v>
      </c>
      <c r="H26" s="347"/>
      <c r="I26" s="22"/>
      <c r="J26" s="22"/>
    </row>
    <row r="27" spans="3:10" ht="21" thickTop="1">
      <c r="C27" s="344"/>
      <c r="D27" s="370"/>
      <c r="E27" s="384"/>
      <c r="F27" s="346"/>
      <c r="G27" s="384"/>
      <c r="H27" s="347"/>
      <c r="I27" s="22"/>
      <c r="J27" s="22"/>
    </row>
    <row r="28" spans="3:10" ht="21" thickBot="1">
      <c r="C28" s="350"/>
      <c r="D28" s="376"/>
      <c r="E28" s="376"/>
      <c r="F28" s="376"/>
      <c r="G28" s="376"/>
      <c r="H28" s="352"/>
      <c r="I28" s="22"/>
      <c r="J28" s="22"/>
    </row>
    <row r="29" spans="3:10" ht="20.25">
      <c r="C29" s="22"/>
      <c r="D29" s="22"/>
      <c r="E29" s="22"/>
      <c r="F29" s="22"/>
      <c r="G29" s="22"/>
      <c r="H29" s="22"/>
      <c r="I29" s="22"/>
      <c r="J29" s="22"/>
    </row>
  </sheetData>
  <mergeCells count="4">
    <mergeCell ref="C5:H6"/>
    <mergeCell ref="C7:H8"/>
    <mergeCell ref="C9:H10"/>
    <mergeCell ref="C2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L29"/>
  <sheetViews>
    <sheetView rightToLeft="1" workbookViewId="0" topLeftCell="A1">
      <selection activeCell="C7" sqref="C7:H8"/>
    </sheetView>
  </sheetViews>
  <sheetFormatPr defaultColWidth="9.140625" defaultRowHeight="12.75"/>
  <cols>
    <col min="3" max="3" width="27.140625" style="0" customWidth="1"/>
    <col min="5" max="5" width="20.140625" style="0" customWidth="1"/>
    <col min="6" max="6" width="3.421875" style="0" customWidth="1"/>
    <col min="7" max="7" width="19.00390625" style="0" customWidth="1"/>
    <col min="8" max="8" width="2.28125" style="0" customWidth="1"/>
  </cols>
  <sheetData>
    <row r="1" ht="13.5" thickBot="1"/>
    <row r="2" spans="3:8" ht="12.75">
      <c r="C2" s="609" t="s">
        <v>533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120</v>
      </c>
      <c r="D7" s="586"/>
      <c r="E7" s="586"/>
      <c r="F7" s="586"/>
      <c r="G7" s="586"/>
      <c r="H7" s="587"/>
    </row>
    <row r="8" spans="3:8" ht="12.75">
      <c r="C8" s="585"/>
      <c r="D8" s="586"/>
      <c r="E8" s="586"/>
      <c r="F8" s="586"/>
      <c r="G8" s="586"/>
      <c r="H8" s="587"/>
    </row>
    <row r="9" spans="3:8" ht="12.75">
      <c r="C9" s="585" t="s">
        <v>414</v>
      </c>
      <c r="D9" s="586"/>
      <c r="E9" s="586"/>
      <c r="F9" s="586"/>
      <c r="G9" s="586"/>
      <c r="H9" s="587"/>
    </row>
    <row r="10" spans="3:8" ht="13.5" thickBot="1">
      <c r="C10" s="588"/>
      <c r="D10" s="589"/>
      <c r="E10" s="589"/>
      <c r="F10" s="589"/>
      <c r="G10" s="589"/>
      <c r="H10" s="550"/>
    </row>
    <row r="12" ht="13.5" thickBot="1"/>
    <row r="13" spans="3:8" ht="12.75">
      <c r="C13" s="267"/>
      <c r="D13" s="268"/>
      <c r="E13" s="268"/>
      <c r="F13" s="268"/>
      <c r="G13" s="268"/>
      <c r="H13" s="339"/>
    </row>
    <row r="14" spans="3:8" ht="12.75">
      <c r="C14" s="380"/>
      <c r="D14" s="381"/>
      <c r="E14" s="381"/>
      <c r="F14" s="381"/>
      <c r="G14" s="381"/>
      <c r="H14" s="383"/>
    </row>
    <row r="15" spans="3:8" s="19" customFormat="1" ht="18.75" thickBot="1">
      <c r="C15" s="340"/>
      <c r="D15" s="341"/>
      <c r="E15" s="342">
        <v>1385</v>
      </c>
      <c r="F15" s="341"/>
      <c r="G15" s="342">
        <v>1384</v>
      </c>
      <c r="H15" s="343"/>
    </row>
    <row r="16" spans="3:8" s="19" customFormat="1" ht="18.75" thickBot="1">
      <c r="C16" s="379" t="s">
        <v>75</v>
      </c>
      <c r="D16" s="341"/>
      <c r="E16" s="341" t="s">
        <v>20</v>
      </c>
      <c r="F16" s="341"/>
      <c r="G16" s="341" t="s">
        <v>20</v>
      </c>
      <c r="H16" s="343"/>
    </row>
    <row r="17" spans="3:8" ht="12.75">
      <c r="C17" s="380"/>
      <c r="D17" s="382"/>
      <c r="E17" s="382"/>
      <c r="F17" s="382"/>
      <c r="G17" s="382"/>
      <c r="H17" s="383"/>
    </row>
    <row r="18" spans="3:8" ht="20.25">
      <c r="C18" s="344" t="s">
        <v>229</v>
      </c>
      <c r="D18" s="385"/>
      <c r="E18" s="346"/>
      <c r="F18" s="346"/>
      <c r="G18" s="346"/>
      <c r="H18" s="383"/>
    </row>
    <row r="19" spans="3:8" ht="20.25">
      <c r="C19" s="344" t="s">
        <v>230</v>
      </c>
      <c r="D19" s="385"/>
      <c r="E19" s="346">
        <v>332605934</v>
      </c>
      <c r="F19" s="346"/>
      <c r="G19" s="346">
        <v>253602316</v>
      </c>
      <c r="H19" s="383"/>
    </row>
    <row r="20" spans="3:8" ht="20.25">
      <c r="C20" s="344" t="s">
        <v>231</v>
      </c>
      <c r="D20" s="385"/>
      <c r="E20" s="346">
        <v>0</v>
      </c>
      <c r="F20" s="346"/>
      <c r="G20" s="346">
        <v>0</v>
      </c>
      <c r="H20" s="383"/>
    </row>
    <row r="21" spans="3:8" ht="20.25">
      <c r="C21" s="344" t="s">
        <v>159</v>
      </c>
      <c r="D21" s="385"/>
      <c r="E21" s="346">
        <v>0</v>
      </c>
      <c r="F21" s="346"/>
      <c r="G21" s="346">
        <v>0</v>
      </c>
      <c r="H21" s="383"/>
    </row>
    <row r="22" spans="3:8" ht="21" thickBot="1">
      <c r="C22" s="344" t="s">
        <v>232</v>
      </c>
      <c r="D22" s="385"/>
      <c r="E22" s="348">
        <v>0</v>
      </c>
      <c r="F22" s="346"/>
      <c r="G22" s="348">
        <v>0</v>
      </c>
      <c r="H22" s="383"/>
    </row>
    <row r="23" spans="3:8" ht="20.25">
      <c r="C23" s="344"/>
      <c r="D23" s="385"/>
      <c r="E23" s="346">
        <f>SUM(E19:E22)</f>
        <v>332605934</v>
      </c>
      <c r="F23" s="346"/>
      <c r="G23" s="346">
        <f>SUM(G19:G22)</f>
        <v>253602316</v>
      </c>
      <c r="H23" s="383"/>
    </row>
    <row r="24" spans="3:8" ht="21" thickBot="1">
      <c r="C24" s="344" t="s">
        <v>233</v>
      </c>
      <c r="D24" s="385"/>
      <c r="E24" s="348">
        <v>809733</v>
      </c>
      <c r="F24" s="346"/>
      <c r="G24" s="348">
        <v>17595395</v>
      </c>
      <c r="H24" s="383"/>
    </row>
    <row r="25" spans="3:8" ht="21" thickBot="1">
      <c r="C25" s="344"/>
      <c r="D25" s="385"/>
      <c r="E25" s="375">
        <f>E23+E24</f>
        <v>333415667</v>
      </c>
      <c r="F25" s="346"/>
      <c r="G25" s="375">
        <f>G23+G24</f>
        <v>271197711</v>
      </c>
      <c r="H25" s="383"/>
    </row>
    <row r="26" spans="3:8" ht="21" thickTop="1">
      <c r="C26" s="344"/>
      <c r="D26" s="385"/>
      <c r="E26" s="346"/>
      <c r="F26" s="346"/>
      <c r="G26" s="346"/>
      <c r="H26" s="383"/>
    </row>
    <row r="27" spans="3:8" ht="21" thickBot="1">
      <c r="C27" s="350"/>
      <c r="D27" s="376"/>
      <c r="E27" s="351"/>
      <c r="F27" s="351"/>
      <c r="G27" s="351"/>
      <c r="H27" s="386"/>
    </row>
    <row r="28" spans="3:7" ht="21" thickBot="1">
      <c r="C28" s="22"/>
      <c r="D28" s="22"/>
      <c r="E28" s="4"/>
      <c r="F28" s="4"/>
      <c r="G28" s="4"/>
    </row>
    <row r="29" spans="3:12" ht="20.25" customHeight="1" thickBot="1">
      <c r="C29" s="683" t="s">
        <v>663</v>
      </c>
      <c r="D29" s="684"/>
      <c r="E29" s="684"/>
      <c r="F29" s="684"/>
      <c r="G29" s="684"/>
      <c r="H29" s="684"/>
      <c r="I29" s="684"/>
      <c r="J29" s="684"/>
      <c r="K29" s="684"/>
      <c r="L29" s="685"/>
    </row>
  </sheetData>
  <mergeCells count="5">
    <mergeCell ref="C29:L29"/>
    <mergeCell ref="C2:H3"/>
    <mergeCell ref="C5:H6"/>
    <mergeCell ref="C7:H8"/>
    <mergeCell ref="C9:H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35"/>
  <sheetViews>
    <sheetView rightToLeft="1" workbookViewId="0" topLeftCell="A19">
      <selection activeCell="F40" sqref="F40"/>
    </sheetView>
  </sheetViews>
  <sheetFormatPr defaultColWidth="9.140625" defaultRowHeight="12.75"/>
  <cols>
    <col min="2" max="2" width="11.421875" style="0" customWidth="1"/>
    <col min="3" max="3" width="2.28125" style="0" customWidth="1"/>
    <col min="4" max="4" width="20.140625" style="0" customWidth="1"/>
    <col min="5" max="5" width="2.00390625" style="0" customWidth="1"/>
    <col min="6" max="6" width="19.28125" style="0" customWidth="1"/>
    <col min="7" max="7" width="2.00390625" style="0" customWidth="1"/>
    <col min="8" max="8" width="19.28125" style="0" customWidth="1"/>
    <col min="9" max="9" width="2.57421875" style="0" customWidth="1"/>
    <col min="10" max="10" width="17.28125" style="0" customWidth="1"/>
    <col min="11" max="11" width="2.140625" style="0" customWidth="1"/>
    <col min="12" max="12" width="17.57421875" style="0" customWidth="1"/>
    <col min="13" max="13" width="2.28125" style="0" customWidth="1"/>
    <col min="14" max="14" width="17.8515625" style="0" customWidth="1"/>
    <col min="15" max="15" width="2.28125" style="0" customWidth="1"/>
    <col min="16" max="16" width="19.28125" style="0" customWidth="1"/>
    <col min="17" max="17" width="2.00390625" style="0" customWidth="1"/>
    <col min="18" max="18" width="18.8515625" style="0" customWidth="1"/>
    <col min="19" max="19" width="2.57421875" style="0" customWidth="1"/>
    <col min="20" max="20" width="16.8515625" style="0" customWidth="1"/>
    <col min="21" max="21" width="2.57421875" style="0" customWidth="1"/>
  </cols>
  <sheetData>
    <row r="1" ht="13.5" thickBot="1"/>
    <row r="2" spans="2:20" ht="12.75">
      <c r="B2" s="609" t="s">
        <v>534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1"/>
    </row>
    <row r="3" spans="2:20" ht="13.5" thickBot="1">
      <c r="B3" s="612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4"/>
    </row>
    <row r="4" ht="13.5" thickBot="1"/>
    <row r="5" spans="2:20" ht="12.75">
      <c r="B5" s="582" t="s">
        <v>817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4"/>
    </row>
    <row r="6" spans="2:20" ht="12.75">
      <c r="B6" s="585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7"/>
    </row>
    <row r="7" spans="2:20" ht="12.75">
      <c r="B7" s="585" t="s">
        <v>121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7"/>
    </row>
    <row r="8" spans="2:20" ht="12.75">
      <c r="B8" s="585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7"/>
    </row>
    <row r="9" spans="2:20" ht="12.75">
      <c r="B9" s="585" t="s">
        <v>414</v>
      </c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7"/>
    </row>
    <row r="10" spans="2:20" ht="13.5" thickBot="1">
      <c r="B10" s="588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50"/>
    </row>
    <row r="11" spans="2:20" ht="13.5" thickBo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1" s="22" customFormat="1" ht="20.25">
      <c r="B12" s="607" t="s">
        <v>245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387"/>
    </row>
    <row r="13" spans="2:21" s="22" customFormat="1" ht="21" thickBot="1">
      <c r="B13" s="604" t="s">
        <v>246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6"/>
    </row>
    <row r="14" ht="13.5" thickBot="1"/>
    <row r="15" spans="2:21" s="19" customFormat="1" ht="18.75" thickBot="1">
      <c r="B15" s="298"/>
      <c r="C15" s="238"/>
      <c r="D15" s="649" t="s">
        <v>243</v>
      </c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238"/>
      <c r="R15" s="388" t="s">
        <v>242</v>
      </c>
      <c r="S15" s="238"/>
      <c r="T15" s="238" t="s">
        <v>247</v>
      </c>
      <c r="U15" s="239"/>
    </row>
    <row r="16" spans="2:21" s="19" customFormat="1" ht="18.75" thickBot="1">
      <c r="B16" s="209"/>
      <c r="C16" s="210"/>
      <c r="D16" s="210"/>
      <c r="E16" s="210"/>
      <c r="F16" s="210"/>
      <c r="G16" s="210"/>
      <c r="H16" s="649" t="s">
        <v>241</v>
      </c>
      <c r="I16" s="649"/>
      <c r="J16" s="649"/>
      <c r="K16" s="649"/>
      <c r="L16" s="649"/>
      <c r="M16" s="649"/>
      <c r="N16" s="649"/>
      <c r="O16" s="649"/>
      <c r="P16" s="649"/>
      <c r="Q16" s="210"/>
      <c r="R16" s="238"/>
      <c r="S16" s="210"/>
      <c r="T16" s="238"/>
      <c r="U16" s="211"/>
    </row>
    <row r="17" spans="2:21" s="19" customFormat="1" ht="36">
      <c r="B17" s="209" t="s">
        <v>234</v>
      </c>
      <c r="C17" s="210"/>
      <c r="D17" s="389" t="s">
        <v>244</v>
      </c>
      <c r="E17" s="210"/>
      <c r="F17" s="389" t="s">
        <v>235</v>
      </c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1"/>
    </row>
    <row r="18" spans="2:21" s="19" customFormat="1" ht="18.75" thickBot="1">
      <c r="B18" s="209"/>
      <c r="C18" s="210"/>
      <c r="D18" s="303"/>
      <c r="E18" s="210"/>
      <c r="F18" s="303"/>
      <c r="G18" s="210"/>
      <c r="H18" s="210" t="s">
        <v>236</v>
      </c>
      <c r="I18" s="210"/>
      <c r="J18" s="210" t="s">
        <v>237</v>
      </c>
      <c r="K18" s="210"/>
      <c r="L18" s="303" t="s">
        <v>238</v>
      </c>
      <c r="M18" s="210"/>
      <c r="N18" s="303" t="s">
        <v>239</v>
      </c>
      <c r="O18" s="210"/>
      <c r="P18" s="303" t="s">
        <v>240</v>
      </c>
      <c r="Q18" s="210"/>
      <c r="R18" s="303" t="s">
        <v>240</v>
      </c>
      <c r="S18" s="210"/>
      <c r="T18" s="210"/>
      <c r="U18" s="211"/>
    </row>
    <row r="19" spans="1:21" s="22" customFormat="1" ht="20.25">
      <c r="A19" s="77"/>
      <c r="B19" s="318">
        <v>1382</v>
      </c>
      <c r="C19" s="220"/>
      <c r="D19" s="220">
        <v>0</v>
      </c>
      <c r="E19" s="220"/>
      <c r="F19" s="333">
        <v>0</v>
      </c>
      <c r="G19" s="220"/>
      <c r="H19" s="260">
        <v>0</v>
      </c>
      <c r="I19" s="220"/>
      <c r="J19" s="260">
        <v>0</v>
      </c>
      <c r="K19" s="220"/>
      <c r="L19" s="220">
        <v>0</v>
      </c>
      <c r="M19" s="220"/>
      <c r="N19" s="220">
        <v>0</v>
      </c>
      <c r="O19" s="220"/>
      <c r="P19" s="220">
        <v>0</v>
      </c>
      <c r="Q19" s="220"/>
      <c r="R19" s="220">
        <v>0</v>
      </c>
      <c r="S19" s="220"/>
      <c r="T19" s="220"/>
      <c r="U19" s="221"/>
    </row>
    <row r="20" spans="1:22" s="22" customFormat="1" ht="20.25">
      <c r="A20" s="77"/>
      <c r="B20" s="390">
        <v>1383</v>
      </c>
      <c r="C20" s="309"/>
      <c r="D20" s="309">
        <v>839178783</v>
      </c>
      <c r="E20" s="309"/>
      <c r="F20" s="309">
        <v>901339394</v>
      </c>
      <c r="G20" s="309"/>
      <c r="H20" s="309">
        <v>188815226</v>
      </c>
      <c r="I20" s="309"/>
      <c r="J20" s="309">
        <v>202801365</v>
      </c>
      <c r="K20" s="309"/>
      <c r="L20" s="309">
        <v>204010495</v>
      </c>
      <c r="M20" s="309"/>
      <c r="N20" s="309">
        <v>204010495</v>
      </c>
      <c r="O20" s="309"/>
      <c r="P20" s="309">
        <v>0</v>
      </c>
      <c r="Q20" s="309"/>
      <c r="R20" s="309">
        <v>358752</v>
      </c>
      <c r="S20" s="309"/>
      <c r="T20" s="391" t="s">
        <v>664</v>
      </c>
      <c r="U20" s="392"/>
      <c r="V20" s="95"/>
    </row>
    <row r="21" spans="1:21" s="22" customFormat="1" ht="20.25">
      <c r="A21" s="77"/>
      <c r="B21" s="390">
        <v>1384</v>
      </c>
      <c r="C21" s="309"/>
      <c r="D21" s="309">
        <v>701102053</v>
      </c>
      <c r="E21" s="309"/>
      <c r="F21" s="309">
        <v>791372346</v>
      </c>
      <c r="G21" s="309"/>
      <c r="H21" s="309">
        <v>157532816</v>
      </c>
      <c r="I21" s="309"/>
      <c r="J21" s="309">
        <v>185862681</v>
      </c>
      <c r="K21" s="309"/>
      <c r="L21" s="309">
        <v>185862681</v>
      </c>
      <c r="M21" s="309"/>
      <c r="N21" s="309">
        <v>160167451</v>
      </c>
      <c r="O21" s="309"/>
      <c r="P21" s="309">
        <v>25695230</v>
      </c>
      <c r="Q21" s="309"/>
      <c r="R21" s="309">
        <v>186725240</v>
      </c>
      <c r="S21" s="309"/>
      <c r="T21" s="309" t="s">
        <v>665</v>
      </c>
      <c r="U21" s="221"/>
    </row>
    <row r="22" spans="1:21" s="22" customFormat="1" ht="21" thickBot="1">
      <c r="A22" s="77"/>
      <c r="B22" s="390">
        <v>1385</v>
      </c>
      <c r="C22" s="309"/>
      <c r="D22" s="309">
        <v>851283663</v>
      </c>
      <c r="E22" s="309"/>
      <c r="F22" s="309">
        <v>0</v>
      </c>
      <c r="G22" s="309"/>
      <c r="H22" s="309">
        <v>0</v>
      </c>
      <c r="I22" s="309"/>
      <c r="J22" s="309">
        <v>0</v>
      </c>
      <c r="K22" s="309"/>
      <c r="L22" s="309">
        <v>0</v>
      </c>
      <c r="M22" s="309"/>
      <c r="N22" s="309">
        <v>0</v>
      </c>
      <c r="O22" s="309"/>
      <c r="P22" s="309">
        <v>0</v>
      </c>
      <c r="Q22" s="309"/>
      <c r="R22" s="309">
        <v>0</v>
      </c>
      <c r="S22" s="309"/>
      <c r="T22" s="309"/>
      <c r="U22" s="221"/>
    </row>
    <row r="23" spans="1:21" s="22" customFormat="1" ht="20.25">
      <c r="A23" s="77"/>
      <c r="B23" s="390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9">
        <f>SUM(P19:P22)</f>
        <v>25695230</v>
      </c>
      <c r="Q23" s="309"/>
      <c r="R23" s="319">
        <f>SUM(R19:R22)</f>
        <v>187083992</v>
      </c>
      <c r="S23" s="309"/>
      <c r="T23" s="309"/>
      <c r="U23" s="221"/>
    </row>
    <row r="24" spans="1:21" s="22" customFormat="1" ht="21" thickBot="1">
      <c r="A24" s="93" t="s">
        <v>662</v>
      </c>
      <c r="B24" s="393"/>
      <c r="C24" s="394"/>
      <c r="D24" s="394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>
        <v>140000000</v>
      </c>
      <c r="Q24" s="309"/>
      <c r="R24" s="309"/>
      <c r="S24" s="309"/>
      <c r="T24" s="309"/>
      <c r="U24" s="221"/>
    </row>
    <row r="25" spans="1:21" s="22" customFormat="1" ht="21" thickBot="1">
      <c r="A25" s="77"/>
      <c r="B25" s="390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19">
        <f>P23+P24</f>
        <v>165695230</v>
      </c>
      <c r="Q25" s="309"/>
      <c r="R25" s="319">
        <f>R23+R24</f>
        <v>187083992</v>
      </c>
      <c r="S25" s="309"/>
      <c r="T25" s="309"/>
      <c r="U25" s="221"/>
    </row>
    <row r="26" spans="1:21" s="22" customFormat="1" ht="21" thickTop="1">
      <c r="A26" s="77"/>
      <c r="B26" s="390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95"/>
      <c r="Q26" s="309"/>
      <c r="R26" s="395"/>
      <c r="S26" s="309"/>
      <c r="T26" s="309"/>
      <c r="U26" s="221"/>
    </row>
    <row r="27" spans="1:21" s="22" customFormat="1" ht="21" thickBot="1">
      <c r="A27" s="77"/>
      <c r="B27" s="396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225"/>
    </row>
    <row r="28" spans="1:21" s="22" customFormat="1" ht="21" thickBo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s="42" customFormat="1" ht="16.5" thickBot="1">
      <c r="A29" s="92"/>
      <c r="B29" s="686" t="s">
        <v>248</v>
      </c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8"/>
    </row>
    <row r="30" spans="1:21" ht="13.5" thickBo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16" ht="12.75" customHeight="1">
      <c r="B31" s="607" t="s">
        <v>666</v>
      </c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18"/>
    </row>
    <row r="32" spans="2:16" ht="12.75" customHeight="1" thickBot="1">
      <c r="B32" s="604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6"/>
    </row>
    <row r="33" ht="13.5" thickBot="1"/>
    <row r="34" spans="2:16" ht="12.75">
      <c r="B34" s="607" t="s">
        <v>667</v>
      </c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18"/>
    </row>
    <row r="35" spans="2:16" ht="13.5" thickBot="1">
      <c r="B35" s="604"/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5"/>
      <c r="P35" s="606"/>
    </row>
  </sheetData>
  <mergeCells count="11">
    <mergeCell ref="B2:T3"/>
    <mergeCell ref="B29:U29"/>
    <mergeCell ref="H16:P16"/>
    <mergeCell ref="D15:P15"/>
    <mergeCell ref="B5:T6"/>
    <mergeCell ref="B7:T8"/>
    <mergeCell ref="B9:T10"/>
    <mergeCell ref="B12:T12"/>
    <mergeCell ref="B13:U13"/>
    <mergeCell ref="B31:P32"/>
    <mergeCell ref="B34:P3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C2:H22"/>
  <sheetViews>
    <sheetView rightToLeft="1" workbookViewId="0" topLeftCell="A7">
      <selection activeCell="A8" sqref="A8"/>
    </sheetView>
  </sheetViews>
  <sheetFormatPr defaultColWidth="9.140625" defaultRowHeight="12.75"/>
  <cols>
    <col min="3" max="3" width="36.421875" style="0" customWidth="1"/>
    <col min="5" max="5" width="16.8515625" style="0" bestFit="1" customWidth="1"/>
    <col min="6" max="6" width="3.421875" style="0" customWidth="1"/>
    <col min="7" max="7" width="18.7109375" style="0" bestFit="1" customWidth="1"/>
    <col min="8" max="8" width="4.00390625" style="0" customWidth="1"/>
  </cols>
  <sheetData>
    <row r="1" ht="13.5" thickBot="1"/>
    <row r="2" spans="3:8" ht="12.75">
      <c r="C2" s="609" t="s">
        <v>535</v>
      </c>
      <c r="D2" s="610"/>
      <c r="E2" s="610"/>
      <c r="F2" s="610"/>
      <c r="G2" s="610"/>
      <c r="H2" s="611"/>
    </row>
    <row r="3" spans="3:8" ht="14.25" customHeight="1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121</v>
      </c>
      <c r="D7" s="586"/>
      <c r="E7" s="586"/>
      <c r="F7" s="586"/>
      <c r="G7" s="586"/>
      <c r="H7" s="587"/>
    </row>
    <row r="8" spans="3:8" ht="12.75">
      <c r="C8" s="585"/>
      <c r="D8" s="586"/>
      <c r="E8" s="586"/>
      <c r="F8" s="586"/>
      <c r="G8" s="586"/>
      <c r="H8" s="587"/>
    </row>
    <row r="9" spans="3:8" ht="12.75">
      <c r="C9" s="585" t="s">
        <v>414</v>
      </c>
      <c r="D9" s="586"/>
      <c r="E9" s="586"/>
      <c r="F9" s="586"/>
      <c r="G9" s="586"/>
      <c r="H9" s="587"/>
    </row>
    <row r="10" spans="3:8" ht="13.5" thickBot="1">
      <c r="C10" s="588"/>
      <c r="D10" s="589"/>
      <c r="E10" s="589"/>
      <c r="F10" s="589"/>
      <c r="G10" s="589"/>
      <c r="H10" s="550"/>
    </row>
    <row r="12" ht="13.5" thickBot="1"/>
    <row r="13" spans="3:8" ht="12.75">
      <c r="C13" s="267"/>
      <c r="D13" s="268"/>
      <c r="E13" s="268"/>
      <c r="F13" s="268"/>
      <c r="G13" s="268"/>
      <c r="H13" s="339"/>
    </row>
    <row r="14" spans="3:8" s="19" customFormat="1" ht="18.75" thickBot="1">
      <c r="C14" s="340"/>
      <c r="D14" s="341"/>
      <c r="E14" s="341">
        <v>1385</v>
      </c>
      <c r="F14" s="341"/>
      <c r="G14" s="341">
        <v>1384</v>
      </c>
      <c r="H14" s="343"/>
    </row>
    <row r="15" spans="3:8" s="19" customFormat="1" ht="18">
      <c r="C15" s="340"/>
      <c r="D15" s="341"/>
      <c r="E15" s="369" t="s">
        <v>20</v>
      </c>
      <c r="F15" s="341"/>
      <c r="G15" s="369" t="s">
        <v>20</v>
      </c>
      <c r="H15" s="343"/>
    </row>
    <row r="16" spans="3:8" ht="20.25">
      <c r="C16" s="344"/>
      <c r="D16" s="370"/>
      <c r="E16" s="346"/>
      <c r="F16" s="346"/>
      <c r="G16" s="346"/>
      <c r="H16" s="347"/>
    </row>
    <row r="17" spans="3:8" ht="20.25">
      <c r="C17" s="344" t="s">
        <v>249</v>
      </c>
      <c r="D17" s="370"/>
      <c r="E17" s="346">
        <v>0</v>
      </c>
      <c r="F17" s="346"/>
      <c r="G17" s="346">
        <v>480000000</v>
      </c>
      <c r="H17" s="347"/>
    </row>
    <row r="18" spans="3:8" ht="21" thickBot="1">
      <c r="C18" s="344" t="s">
        <v>250</v>
      </c>
      <c r="D18" s="370"/>
      <c r="E18" s="346">
        <v>38035198</v>
      </c>
      <c r="F18" s="346"/>
      <c r="G18" s="346">
        <v>67550491</v>
      </c>
      <c r="H18" s="347"/>
    </row>
    <row r="19" spans="3:8" ht="21" thickBot="1">
      <c r="C19" s="344"/>
      <c r="D19" s="370"/>
      <c r="E19" s="373">
        <f>E17+E18</f>
        <v>38035198</v>
      </c>
      <c r="F19" s="346"/>
      <c r="G19" s="373">
        <f>G17+G18</f>
        <v>547550491</v>
      </c>
      <c r="H19" s="347"/>
    </row>
    <row r="20" spans="3:8" ht="21" thickTop="1">
      <c r="C20" s="344"/>
      <c r="D20" s="370"/>
      <c r="E20" s="384"/>
      <c r="F20" s="346"/>
      <c r="G20" s="384"/>
      <c r="H20" s="347"/>
    </row>
    <row r="21" spans="3:8" ht="21" thickBot="1">
      <c r="C21" s="350"/>
      <c r="D21" s="376"/>
      <c r="E21" s="376"/>
      <c r="F21" s="376"/>
      <c r="G21" s="376"/>
      <c r="H21" s="352"/>
    </row>
    <row r="22" spans="3:8" ht="20.25">
      <c r="C22" s="22"/>
      <c r="D22" s="22"/>
      <c r="E22" s="22"/>
      <c r="F22" s="22"/>
      <c r="G22" s="22"/>
      <c r="H22" s="22"/>
    </row>
  </sheetData>
  <mergeCells count="4">
    <mergeCell ref="C5:H6"/>
    <mergeCell ref="C7:H8"/>
    <mergeCell ref="C9:H10"/>
    <mergeCell ref="C2:H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C2:S90"/>
  <sheetViews>
    <sheetView rightToLeft="1" workbookViewId="0" topLeftCell="B72">
      <selection activeCell="E92" sqref="E92"/>
    </sheetView>
  </sheetViews>
  <sheetFormatPr defaultColWidth="9.140625" defaultRowHeight="12.75"/>
  <cols>
    <col min="3" max="3" width="44.28125" style="0" customWidth="1"/>
    <col min="5" max="5" width="21.28125" style="0" bestFit="1" customWidth="1"/>
    <col min="6" max="6" width="3.28125" style="0" customWidth="1"/>
    <col min="7" max="7" width="21.28125" style="0" bestFit="1" customWidth="1"/>
    <col min="8" max="8" width="3.28125" style="0" customWidth="1"/>
  </cols>
  <sheetData>
    <row r="1" ht="13.5" thickBot="1"/>
    <row r="2" spans="3:8" ht="12.75">
      <c r="C2" s="609" t="s">
        <v>536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121</v>
      </c>
      <c r="D7" s="586"/>
      <c r="E7" s="586"/>
      <c r="F7" s="586"/>
      <c r="G7" s="586"/>
      <c r="H7" s="587"/>
    </row>
    <row r="8" spans="3:8" ht="12.75">
      <c r="C8" s="585"/>
      <c r="D8" s="586"/>
      <c r="E8" s="586"/>
      <c r="F8" s="586"/>
      <c r="G8" s="586"/>
      <c r="H8" s="587"/>
    </row>
    <row r="9" spans="3:8" ht="12.75">
      <c r="C9" s="585" t="s">
        <v>414</v>
      </c>
      <c r="D9" s="586"/>
      <c r="E9" s="586"/>
      <c r="F9" s="586"/>
      <c r="G9" s="586"/>
      <c r="H9" s="587"/>
    </row>
    <row r="10" spans="3:8" ht="13.5" thickBot="1">
      <c r="C10" s="588"/>
      <c r="D10" s="589"/>
      <c r="E10" s="589"/>
      <c r="F10" s="589"/>
      <c r="G10" s="589"/>
      <c r="H10" s="550"/>
    </row>
    <row r="11" ht="12.75">
      <c r="C11" s="46"/>
    </row>
    <row r="15" ht="13.5" thickBot="1"/>
    <row r="16" spans="3:12" s="3" customFormat="1" ht="18.75" thickBot="1">
      <c r="C16" s="656" t="s">
        <v>251</v>
      </c>
      <c r="D16" s="657"/>
      <c r="E16" s="657"/>
      <c r="F16" s="657"/>
      <c r="G16" s="657"/>
      <c r="H16" s="658"/>
      <c r="I16" s="397"/>
      <c r="J16" s="397"/>
      <c r="K16" s="397"/>
      <c r="L16" s="397"/>
    </row>
    <row r="17" s="3" customFormat="1" ht="18.75" thickBot="1"/>
    <row r="18" spans="3:8" s="3" customFormat="1" ht="18">
      <c r="C18" s="699" t="s">
        <v>252</v>
      </c>
      <c r="D18" s="700"/>
      <c r="E18" s="700"/>
      <c r="F18" s="700"/>
      <c r="G18" s="700"/>
      <c r="H18" s="398"/>
    </row>
    <row r="19" spans="3:8" s="19" customFormat="1" ht="18.75" thickBot="1">
      <c r="C19" s="209"/>
      <c r="D19" s="210"/>
      <c r="E19" s="210">
        <v>1385</v>
      </c>
      <c r="F19" s="210"/>
      <c r="G19" s="303">
        <v>1384</v>
      </c>
      <c r="H19" s="211"/>
    </row>
    <row r="20" spans="3:8" s="19" customFormat="1" ht="18">
      <c r="C20" s="209"/>
      <c r="D20" s="210"/>
      <c r="E20" s="238" t="s">
        <v>20</v>
      </c>
      <c r="F20" s="210"/>
      <c r="G20" s="210" t="s">
        <v>20</v>
      </c>
      <c r="H20" s="211"/>
    </row>
    <row r="21" spans="3:8" ht="20.25">
      <c r="C21" s="222"/>
      <c r="D21" s="223"/>
      <c r="E21" s="200"/>
      <c r="F21" s="200"/>
      <c r="G21" s="200"/>
      <c r="H21" s="250"/>
    </row>
    <row r="22" spans="3:8" ht="20.25">
      <c r="C22" s="222" t="s">
        <v>669</v>
      </c>
      <c r="D22" s="223"/>
      <c r="E22" s="220">
        <v>746486879</v>
      </c>
      <c r="F22" s="220"/>
      <c r="G22" s="220">
        <v>485289062</v>
      </c>
      <c r="H22" s="250"/>
    </row>
    <row r="23" spans="3:8" ht="20.25">
      <c r="C23" s="222" t="s">
        <v>231</v>
      </c>
      <c r="D23" s="223"/>
      <c r="E23" s="220">
        <v>0</v>
      </c>
      <c r="F23" s="220"/>
      <c r="G23" s="220">
        <v>0</v>
      </c>
      <c r="H23" s="250"/>
    </row>
    <row r="24" spans="3:8" ht="20.25">
      <c r="C24" s="222" t="s">
        <v>159</v>
      </c>
      <c r="D24" s="223"/>
      <c r="E24" s="220">
        <v>0</v>
      </c>
      <c r="F24" s="220"/>
      <c r="G24" s="220">
        <v>0</v>
      </c>
      <c r="H24" s="250"/>
    </row>
    <row r="25" spans="3:8" ht="20.25">
      <c r="C25" s="222" t="s">
        <v>668</v>
      </c>
      <c r="D25" s="223"/>
      <c r="E25" s="220">
        <v>235269202</v>
      </c>
      <c r="F25" s="220"/>
      <c r="G25" s="220">
        <v>209187429</v>
      </c>
      <c r="H25" s="250"/>
    </row>
    <row r="26" spans="3:8" ht="20.25">
      <c r="C26" s="222" t="s">
        <v>670</v>
      </c>
      <c r="D26" s="223"/>
      <c r="E26" s="220">
        <v>295774656</v>
      </c>
      <c r="F26" s="220"/>
      <c r="G26" s="220">
        <v>1030567371</v>
      </c>
      <c r="H26" s="250"/>
    </row>
    <row r="27" spans="3:8" ht="21" thickBot="1">
      <c r="C27" s="222" t="s">
        <v>220</v>
      </c>
      <c r="D27" s="223"/>
      <c r="E27" s="220">
        <v>0</v>
      </c>
      <c r="F27" s="220"/>
      <c r="G27" s="220">
        <v>0</v>
      </c>
      <c r="H27" s="250"/>
    </row>
    <row r="28" spans="3:8" ht="20.25">
      <c r="C28" s="222"/>
      <c r="D28" s="223"/>
      <c r="E28" s="260">
        <f>SUM(E22:E27)</f>
        <v>1277530737</v>
      </c>
      <c r="F28" s="220"/>
      <c r="G28" s="260">
        <f>SUM(G22:G27)</f>
        <v>1725043862</v>
      </c>
      <c r="H28" s="250"/>
    </row>
    <row r="29" spans="3:8" ht="21" thickBot="1">
      <c r="C29" s="222" t="s">
        <v>253</v>
      </c>
      <c r="D29" s="223"/>
      <c r="E29" s="220">
        <v>45158213</v>
      </c>
      <c r="F29" s="220"/>
      <c r="G29" s="220">
        <v>63048863</v>
      </c>
      <c r="H29" s="250"/>
    </row>
    <row r="30" spans="3:8" ht="20.25">
      <c r="C30" s="222"/>
      <c r="D30" s="223"/>
      <c r="E30" s="260">
        <f>E28-E29</f>
        <v>1232372524</v>
      </c>
      <c r="F30" s="220"/>
      <c r="G30" s="260">
        <f>G28-G29</f>
        <v>1661994999</v>
      </c>
      <c r="H30" s="250"/>
    </row>
    <row r="31" spans="3:8" ht="21" thickBot="1">
      <c r="C31" s="222" t="s">
        <v>254</v>
      </c>
      <c r="D31" s="223"/>
      <c r="E31" s="220">
        <v>121156496</v>
      </c>
      <c r="F31" s="220"/>
      <c r="G31" s="224">
        <v>209187429</v>
      </c>
      <c r="H31" s="250"/>
    </row>
    <row r="32" spans="3:8" ht="20.25">
      <c r="C32" s="222" t="s">
        <v>255</v>
      </c>
      <c r="D32" s="223"/>
      <c r="E32" s="260">
        <f>E30-E31</f>
        <v>1111216028</v>
      </c>
      <c r="F32" s="220"/>
      <c r="G32" s="220">
        <f>G30-G31</f>
        <v>1452807570</v>
      </c>
      <c r="H32" s="250"/>
    </row>
    <row r="33" spans="3:8" ht="21" thickBot="1">
      <c r="C33" s="222" t="s">
        <v>256</v>
      </c>
      <c r="D33" s="223"/>
      <c r="E33" s="220">
        <v>0</v>
      </c>
      <c r="F33" s="220"/>
      <c r="G33" s="220">
        <v>0</v>
      </c>
      <c r="H33" s="250"/>
    </row>
    <row r="34" spans="3:8" ht="21" thickBot="1">
      <c r="C34" s="222"/>
      <c r="D34" s="223"/>
      <c r="E34" s="260">
        <f>E32+E33</f>
        <v>1111216028</v>
      </c>
      <c r="F34" s="220"/>
      <c r="G34" s="260">
        <f>G32+G33</f>
        <v>1452807570</v>
      </c>
      <c r="H34" s="250"/>
    </row>
    <row r="35" spans="3:8" ht="21" thickTop="1">
      <c r="C35" s="222"/>
      <c r="D35" s="223"/>
      <c r="E35" s="262"/>
      <c r="F35" s="220"/>
      <c r="G35" s="262"/>
      <c r="H35" s="250"/>
    </row>
    <row r="36" spans="3:8" ht="21" thickBot="1">
      <c r="C36" s="240"/>
      <c r="D36" s="241"/>
      <c r="E36" s="241"/>
      <c r="F36" s="241"/>
      <c r="G36" s="241"/>
      <c r="H36" s="234"/>
    </row>
    <row r="37" ht="13.5" thickBot="1"/>
    <row r="38" spans="3:8" ht="18">
      <c r="C38" s="699" t="s">
        <v>257</v>
      </c>
      <c r="D38" s="700"/>
      <c r="E38" s="700"/>
      <c r="F38" s="700"/>
      <c r="G38" s="700"/>
      <c r="H38" s="701"/>
    </row>
    <row r="39" spans="3:8" ht="18">
      <c r="C39" s="196"/>
      <c r="D39" s="197"/>
      <c r="E39" s="197"/>
      <c r="F39" s="197"/>
      <c r="G39" s="197"/>
      <c r="H39" s="198"/>
    </row>
    <row r="40" spans="3:19" s="19" customFormat="1" ht="18.75" thickBot="1">
      <c r="C40" s="390"/>
      <c r="D40" s="309"/>
      <c r="E40" s="309">
        <v>1385</v>
      </c>
      <c r="F40" s="309"/>
      <c r="G40" s="321">
        <v>1384</v>
      </c>
      <c r="H40" s="310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3:19" s="19" customFormat="1" ht="18">
      <c r="C41" s="390"/>
      <c r="D41" s="309"/>
      <c r="E41" s="319" t="s">
        <v>20</v>
      </c>
      <c r="F41" s="309"/>
      <c r="G41" s="309" t="s">
        <v>20</v>
      </c>
      <c r="H41" s="310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3:19" ht="20.25">
      <c r="C42" s="400" t="s">
        <v>258</v>
      </c>
      <c r="D42" s="313"/>
      <c r="E42" s="220">
        <v>0</v>
      </c>
      <c r="F42" s="220"/>
      <c r="G42" s="220">
        <v>0</v>
      </c>
      <c r="H42" s="402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3:19" ht="20.25">
      <c r="C43" s="400" t="s">
        <v>259</v>
      </c>
      <c r="D43" s="313"/>
      <c r="E43" s="220">
        <v>0</v>
      </c>
      <c r="F43" s="220"/>
      <c r="G43" s="220">
        <v>0</v>
      </c>
      <c r="H43" s="402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3:19" ht="20.25">
      <c r="C44" s="400" t="s">
        <v>260</v>
      </c>
      <c r="D44" s="313"/>
      <c r="E44" s="220">
        <v>746486879</v>
      </c>
      <c r="F44" s="220"/>
      <c r="G44" s="220">
        <v>485289062</v>
      </c>
      <c r="H44" s="402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3:19" ht="20.25">
      <c r="C45" s="400" t="s">
        <v>671</v>
      </c>
      <c r="D45" s="313"/>
      <c r="E45" s="220">
        <v>531043858</v>
      </c>
      <c r="F45" s="220"/>
      <c r="G45" s="220">
        <v>1239754800</v>
      </c>
      <c r="H45" s="402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3:19" ht="21" thickBot="1">
      <c r="C46" s="400" t="s">
        <v>261</v>
      </c>
      <c r="D46" s="313"/>
      <c r="E46" s="220">
        <v>0</v>
      </c>
      <c r="F46" s="220"/>
      <c r="G46" s="220"/>
      <c r="H46" s="402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3:19" ht="21" thickBot="1">
      <c r="C47" s="400"/>
      <c r="D47" s="313"/>
      <c r="E47" s="264">
        <f>SUM(E42:E46)</f>
        <v>1277530737</v>
      </c>
      <c r="F47" s="220"/>
      <c r="G47" s="264">
        <f>SUM(G42:G46)</f>
        <v>1725043862</v>
      </c>
      <c r="H47" s="402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3:19" ht="21" thickTop="1">
      <c r="C48" s="400"/>
      <c r="D48" s="313"/>
      <c r="E48" s="262"/>
      <c r="F48" s="220"/>
      <c r="G48" s="262"/>
      <c r="H48" s="402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3:19" ht="21" thickBot="1">
      <c r="C49" s="403"/>
      <c r="D49" s="404"/>
      <c r="E49" s="224"/>
      <c r="F49" s="224"/>
      <c r="G49" s="224"/>
      <c r="H49" s="405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3:19" ht="20.25">
      <c r="C50" s="98"/>
      <c r="D50" s="86"/>
      <c r="E50" s="77"/>
      <c r="F50" s="77"/>
      <c r="G50" s="77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3:19" ht="13.5" thickBot="1">
      <c r="C51" s="9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3:19" s="3" customFormat="1" ht="18">
      <c r="C52" s="406" t="s">
        <v>262</v>
      </c>
      <c r="D52" s="407"/>
      <c r="E52" s="407"/>
      <c r="F52" s="407"/>
      <c r="G52" s="407"/>
      <c r="H52" s="408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3:19" s="4" customFormat="1" ht="21" thickBot="1">
      <c r="C53" s="318"/>
      <c r="D53" s="220"/>
      <c r="E53" s="220">
        <v>1385</v>
      </c>
      <c r="F53" s="220"/>
      <c r="G53" s="220"/>
      <c r="H53" s="221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3:19" s="4" customFormat="1" ht="20.25">
      <c r="C54" s="318"/>
      <c r="D54" s="220"/>
      <c r="E54" s="260" t="s">
        <v>20</v>
      </c>
      <c r="F54" s="220"/>
      <c r="G54" s="220"/>
      <c r="H54" s="221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3:19" s="4" customFormat="1" ht="20.25">
      <c r="C55" s="318">
        <v>1386</v>
      </c>
      <c r="D55" s="220"/>
      <c r="E55" s="220">
        <v>1142732125</v>
      </c>
      <c r="F55" s="220"/>
      <c r="G55" s="220"/>
      <c r="H55" s="221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3:19" s="4" customFormat="1" ht="20.25">
      <c r="C56" s="318">
        <v>1387</v>
      </c>
      <c r="D56" s="220"/>
      <c r="E56" s="220">
        <v>134798612</v>
      </c>
      <c r="F56" s="220"/>
      <c r="G56" s="220"/>
      <c r="H56" s="221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3:19" s="4" customFormat="1" ht="20.25">
      <c r="C57" s="318">
        <v>1388</v>
      </c>
      <c r="D57" s="220"/>
      <c r="E57" s="220">
        <v>0</v>
      </c>
      <c r="F57" s="220"/>
      <c r="G57" s="220"/>
      <c r="H57" s="221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3:19" s="4" customFormat="1" ht="20.25">
      <c r="C58" s="318">
        <v>1389</v>
      </c>
      <c r="D58" s="220"/>
      <c r="E58" s="220">
        <v>0</v>
      </c>
      <c r="F58" s="220"/>
      <c r="G58" s="220"/>
      <c r="H58" s="221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3:19" s="4" customFormat="1" ht="20.25">
      <c r="C59" s="318">
        <v>1390</v>
      </c>
      <c r="D59" s="220"/>
      <c r="E59" s="220">
        <v>0</v>
      </c>
      <c r="F59" s="220"/>
      <c r="G59" s="220"/>
      <c r="H59" s="221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3:19" s="4" customFormat="1" ht="21" thickBot="1">
      <c r="C60" s="318" t="s">
        <v>263</v>
      </c>
      <c r="D60" s="220"/>
      <c r="E60" s="224">
        <v>0</v>
      </c>
      <c r="F60" s="220"/>
      <c r="G60" s="220"/>
      <c r="H60" s="221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3:19" s="4" customFormat="1" ht="21" thickBot="1">
      <c r="C61" s="318"/>
      <c r="D61" s="220"/>
      <c r="E61" s="220">
        <f>SUM(E55:E60)</f>
        <v>1277530737</v>
      </c>
      <c r="F61" s="220"/>
      <c r="G61" s="220"/>
      <c r="H61" s="221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3:19" s="4" customFormat="1" ht="21" thickTop="1">
      <c r="C62" s="318"/>
      <c r="D62" s="220"/>
      <c r="E62" s="262"/>
      <c r="F62" s="220"/>
      <c r="G62" s="220"/>
      <c r="H62" s="221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3:19" s="4" customFormat="1" ht="20.25">
      <c r="C63" s="318"/>
      <c r="D63" s="220"/>
      <c r="E63" s="220"/>
      <c r="F63" s="220"/>
      <c r="G63" s="220"/>
      <c r="H63" s="221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3:19" ht="13.5" thickBot="1">
      <c r="C64" s="409"/>
      <c r="D64" s="410"/>
      <c r="E64" s="410"/>
      <c r="F64" s="410"/>
      <c r="G64" s="410"/>
      <c r="H64" s="405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3:19" ht="13.5" thickBot="1">
      <c r="C65" s="9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3:19" ht="18">
      <c r="C66" s="411" t="s">
        <v>264</v>
      </c>
      <c r="D66" s="412"/>
      <c r="E66" s="412"/>
      <c r="F66" s="412"/>
      <c r="G66" s="412"/>
      <c r="H66" s="413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3:19" s="19" customFormat="1" ht="18.75" thickBot="1">
      <c r="C67" s="390"/>
      <c r="D67" s="309"/>
      <c r="E67" s="309">
        <v>1385</v>
      </c>
      <c r="F67" s="309"/>
      <c r="G67" s="309"/>
      <c r="H67" s="310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</row>
    <row r="68" spans="3:19" s="19" customFormat="1" ht="18">
      <c r="C68" s="390"/>
      <c r="D68" s="309"/>
      <c r="E68" s="319" t="s">
        <v>20</v>
      </c>
      <c r="F68" s="309"/>
      <c r="G68" s="309"/>
      <c r="H68" s="310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</row>
    <row r="69" spans="3:19" ht="20.25">
      <c r="C69" s="414" t="s">
        <v>265</v>
      </c>
      <c r="D69" s="313"/>
      <c r="E69" s="220"/>
      <c r="F69" s="313"/>
      <c r="G69" s="313"/>
      <c r="H69" s="402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3:19" ht="20.25">
      <c r="C70" s="414" t="s">
        <v>266</v>
      </c>
      <c r="D70" s="313"/>
      <c r="E70" s="220"/>
      <c r="F70" s="313"/>
      <c r="G70" s="313"/>
      <c r="H70" s="402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3:19" ht="21" thickBot="1">
      <c r="C71" s="414" t="s">
        <v>267</v>
      </c>
      <c r="D71" s="313"/>
      <c r="E71" s="224"/>
      <c r="F71" s="313"/>
      <c r="G71" s="313"/>
      <c r="H71" s="402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3:19" ht="20.25">
      <c r="C72" s="414"/>
      <c r="D72" s="313"/>
      <c r="E72" s="220">
        <f>SUM(E69:E71)</f>
        <v>0</v>
      </c>
      <c r="F72" s="313"/>
      <c r="G72" s="313"/>
      <c r="H72" s="402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3:19" ht="21" thickBot="1">
      <c r="C73" s="414" t="s">
        <v>268</v>
      </c>
      <c r="D73" s="313"/>
      <c r="E73" s="220"/>
      <c r="F73" s="313"/>
      <c r="G73" s="313"/>
      <c r="H73" s="402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3:19" ht="21" thickBot="1">
      <c r="C74" s="414"/>
      <c r="D74" s="313"/>
      <c r="E74" s="260">
        <f>E72+E73</f>
        <v>0</v>
      </c>
      <c r="F74" s="313"/>
      <c r="G74" s="313"/>
      <c r="H74" s="402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3:19" ht="21" thickTop="1">
      <c r="C75" s="414"/>
      <c r="D75" s="313"/>
      <c r="E75" s="262"/>
      <c r="F75" s="313"/>
      <c r="G75" s="313"/>
      <c r="H75" s="402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3:19" ht="21" thickBot="1">
      <c r="C76" s="415"/>
      <c r="D76" s="404"/>
      <c r="E76" s="224"/>
      <c r="F76" s="404"/>
      <c r="G76" s="404"/>
      <c r="H76" s="405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3:19" ht="13.5" thickBot="1">
      <c r="C77" s="69"/>
      <c r="D77" s="69"/>
      <c r="E77" s="68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3:19" s="22" customFormat="1" ht="55.5" customHeight="1" thickBot="1">
      <c r="C78" s="695" t="s">
        <v>672</v>
      </c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7"/>
    </row>
    <row r="79" spans="3:19" ht="12.75">
      <c r="C79" s="698" t="s">
        <v>5</v>
      </c>
      <c r="D79" s="698"/>
      <c r="E79" s="698"/>
      <c r="F79" s="698"/>
      <c r="G79" s="698"/>
      <c r="H79" s="69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3:19" ht="13.5" thickBot="1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3:19" ht="12.75">
      <c r="C81" s="689" t="s">
        <v>674</v>
      </c>
      <c r="D81" s="690"/>
      <c r="E81" s="690"/>
      <c r="F81" s="690"/>
      <c r="G81" s="690"/>
      <c r="H81" s="690"/>
      <c r="I81" s="690"/>
      <c r="J81" s="690"/>
      <c r="K81" s="690"/>
      <c r="L81" s="690"/>
      <c r="M81" s="690"/>
      <c r="N81" s="690"/>
      <c r="O81" s="690"/>
      <c r="P81" s="690"/>
      <c r="Q81" s="690"/>
      <c r="R81" s="690"/>
      <c r="S81" s="691"/>
    </row>
    <row r="82" spans="3:19" ht="13.5" thickBot="1">
      <c r="C82" s="692"/>
      <c r="D82" s="693"/>
      <c r="E82" s="693"/>
      <c r="F82" s="693"/>
      <c r="G82" s="693"/>
      <c r="H82" s="693"/>
      <c r="I82" s="693"/>
      <c r="J82" s="693"/>
      <c r="K82" s="693"/>
      <c r="L82" s="693"/>
      <c r="M82" s="693"/>
      <c r="N82" s="693"/>
      <c r="O82" s="693"/>
      <c r="P82" s="693"/>
      <c r="Q82" s="693"/>
      <c r="R82" s="693"/>
      <c r="S82" s="694"/>
    </row>
    <row r="83" spans="3:19" ht="12.75"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3:19" ht="12.75"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3:19" ht="12.75"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3:19" ht="12.75"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3:19" ht="12.75"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3:19" ht="12.75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3:19" ht="12.75"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3:19" ht="12.75"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</sheetData>
  <mergeCells count="10">
    <mergeCell ref="C16:H16"/>
    <mergeCell ref="C81:S82"/>
    <mergeCell ref="C2:H3"/>
    <mergeCell ref="C78:S78"/>
    <mergeCell ref="C79:H79"/>
    <mergeCell ref="C18:G18"/>
    <mergeCell ref="C5:H6"/>
    <mergeCell ref="C7:H8"/>
    <mergeCell ref="C9:H10"/>
    <mergeCell ref="C38:H38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C2:I45"/>
  <sheetViews>
    <sheetView rightToLeft="1" workbookViewId="0" topLeftCell="A48">
      <selection activeCell="A35" sqref="A35:IV35"/>
    </sheetView>
  </sheetViews>
  <sheetFormatPr defaultColWidth="9.140625" defaultRowHeight="12.75"/>
  <cols>
    <col min="3" max="3" width="44.140625" style="0" customWidth="1"/>
    <col min="5" max="5" width="16.57421875" style="0" customWidth="1"/>
    <col min="6" max="6" width="3.7109375" style="0" customWidth="1"/>
    <col min="7" max="7" width="17.00390625" style="0" customWidth="1"/>
    <col min="8" max="8" width="2.7109375" style="0" customWidth="1"/>
  </cols>
  <sheetData>
    <row r="1" ht="13.5" thickBot="1"/>
    <row r="2" spans="3:8" ht="12.75">
      <c r="C2" s="609" t="s">
        <v>537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121</v>
      </c>
      <c r="D7" s="586"/>
      <c r="E7" s="586"/>
      <c r="F7" s="586"/>
      <c r="G7" s="586"/>
      <c r="H7" s="587"/>
    </row>
    <row r="8" spans="3:8" ht="12.75">
      <c r="C8" s="585"/>
      <c r="D8" s="586"/>
      <c r="E8" s="586"/>
      <c r="F8" s="586"/>
      <c r="G8" s="586"/>
      <c r="H8" s="587"/>
    </row>
    <row r="9" spans="3:8" ht="12.75">
      <c r="C9" s="585" t="s">
        <v>414</v>
      </c>
      <c r="D9" s="586"/>
      <c r="E9" s="586"/>
      <c r="F9" s="586"/>
      <c r="G9" s="586"/>
      <c r="H9" s="587"/>
    </row>
    <row r="10" spans="3:8" ht="13.5" thickBot="1">
      <c r="C10" s="588"/>
      <c r="D10" s="589"/>
      <c r="E10" s="589"/>
      <c r="F10" s="589"/>
      <c r="G10" s="589"/>
      <c r="H10" s="550"/>
    </row>
    <row r="12" ht="13.5" thickBot="1"/>
    <row r="13" spans="3:8" ht="12.75">
      <c r="C13" s="267"/>
      <c r="D13" s="268"/>
      <c r="E13" s="268"/>
      <c r="F13" s="268"/>
      <c r="G13" s="268"/>
      <c r="H13" s="339"/>
    </row>
    <row r="14" spans="3:8" s="19" customFormat="1" ht="18.75" thickBot="1">
      <c r="C14" s="340"/>
      <c r="D14" s="341"/>
      <c r="E14" s="342">
        <v>1385</v>
      </c>
      <c r="F14" s="341"/>
      <c r="G14" s="342">
        <v>1384</v>
      </c>
      <c r="H14" s="343"/>
    </row>
    <row r="15" spans="3:8" s="19" customFormat="1" ht="18">
      <c r="C15" s="340"/>
      <c r="D15" s="341"/>
      <c r="E15" s="341" t="s">
        <v>125</v>
      </c>
      <c r="F15" s="341"/>
      <c r="G15" s="341" t="s">
        <v>20</v>
      </c>
      <c r="H15" s="343"/>
    </row>
    <row r="16" spans="3:8" ht="12.75">
      <c r="C16" s="380"/>
      <c r="D16" s="381"/>
      <c r="E16" s="381"/>
      <c r="F16" s="381"/>
      <c r="G16" s="381"/>
      <c r="H16" s="383"/>
    </row>
    <row r="17" spans="3:9" ht="20.25">
      <c r="C17" s="344" t="s">
        <v>269</v>
      </c>
      <c r="D17" s="370"/>
      <c r="E17" s="345">
        <v>0</v>
      </c>
      <c r="F17" s="345"/>
      <c r="G17" s="345">
        <v>0</v>
      </c>
      <c r="H17" s="417"/>
      <c r="I17" s="22"/>
    </row>
    <row r="18" spans="3:9" ht="20.25">
      <c r="C18" s="344" t="s">
        <v>270</v>
      </c>
      <c r="D18" s="370"/>
      <c r="E18" s="345">
        <v>0</v>
      </c>
      <c r="F18" s="345"/>
      <c r="G18" s="345">
        <v>0</v>
      </c>
      <c r="H18" s="417"/>
      <c r="I18" s="22"/>
    </row>
    <row r="19" spans="3:9" ht="20.25">
      <c r="C19" s="344" t="s">
        <v>271</v>
      </c>
      <c r="D19" s="370"/>
      <c r="E19" s="345">
        <v>0</v>
      </c>
      <c r="F19" s="345"/>
      <c r="G19" s="345">
        <v>0</v>
      </c>
      <c r="H19" s="417"/>
      <c r="I19" s="22"/>
    </row>
    <row r="20" spans="3:9" ht="20.25">
      <c r="C20" s="344" t="s">
        <v>272</v>
      </c>
      <c r="D20" s="370"/>
      <c r="E20" s="345">
        <v>0</v>
      </c>
      <c r="F20" s="345"/>
      <c r="G20" s="345">
        <v>0</v>
      </c>
      <c r="H20" s="417"/>
      <c r="I20" s="22"/>
    </row>
    <row r="21" spans="3:9" ht="21" thickBot="1">
      <c r="C21" s="344" t="s">
        <v>273</v>
      </c>
      <c r="D21" s="370"/>
      <c r="E21" s="351">
        <v>0</v>
      </c>
      <c r="F21" s="345"/>
      <c r="G21" s="351">
        <v>0</v>
      </c>
      <c r="H21" s="417"/>
      <c r="I21" s="22"/>
    </row>
    <row r="22" spans="3:9" ht="21" thickBot="1">
      <c r="C22" s="344"/>
      <c r="D22" s="370"/>
      <c r="E22" s="418">
        <f>SUM(E17:E21)</f>
        <v>0</v>
      </c>
      <c r="F22" s="345"/>
      <c r="G22" s="418">
        <f>SUM(G17:G21)</f>
        <v>0</v>
      </c>
      <c r="H22" s="417"/>
      <c r="I22" s="22"/>
    </row>
    <row r="23" spans="3:9" ht="20.25">
      <c r="C23" s="344" t="s">
        <v>274</v>
      </c>
      <c r="D23" s="370"/>
      <c r="E23" s="345"/>
      <c r="F23" s="345"/>
      <c r="G23" s="345"/>
      <c r="H23" s="417"/>
      <c r="I23" s="22"/>
    </row>
    <row r="24" spans="3:9" ht="20.25">
      <c r="C24" s="344" t="s">
        <v>275</v>
      </c>
      <c r="D24" s="370"/>
      <c r="E24" s="345">
        <v>0</v>
      </c>
      <c r="F24" s="345"/>
      <c r="G24" s="345">
        <v>0</v>
      </c>
      <c r="H24" s="417"/>
      <c r="I24" s="22"/>
    </row>
    <row r="25" spans="3:9" ht="20.25">
      <c r="C25" s="344" t="s">
        <v>218</v>
      </c>
      <c r="D25" s="370"/>
      <c r="E25" s="345">
        <v>0</v>
      </c>
      <c r="F25" s="345"/>
      <c r="G25" s="345">
        <v>0</v>
      </c>
      <c r="H25" s="417"/>
      <c r="I25" s="22"/>
    </row>
    <row r="26" spans="3:9" ht="20.25">
      <c r="C26" s="344" t="s">
        <v>159</v>
      </c>
      <c r="D26" s="370"/>
      <c r="E26" s="345">
        <v>0</v>
      </c>
      <c r="F26" s="345"/>
      <c r="G26" s="345">
        <v>0</v>
      </c>
      <c r="H26" s="417"/>
      <c r="I26" s="22"/>
    </row>
    <row r="27" spans="3:9" ht="21" thickBot="1">
      <c r="C27" s="344" t="s">
        <v>159</v>
      </c>
      <c r="D27" s="370"/>
      <c r="E27" s="351">
        <v>0</v>
      </c>
      <c r="F27" s="345"/>
      <c r="G27" s="351">
        <v>0</v>
      </c>
      <c r="H27" s="417"/>
      <c r="I27" s="22"/>
    </row>
    <row r="28" spans="3:9" ht="21" thickBot="1">
      <c r="C28" s="344"/>
      <c r="D28" s="370"/>
      <c r="E28" s="418">
        <f>SUM(E24:E27)</f>
        <v>0</v>
      </c>
      <c r="F28" s="345"/>
      <c r="G28" s="418">
        <f>SUM(G24:G27)</f>
        <v>0</v>
      </c>
      <c r="H28" s="417"/>
      <c r="I28" s="22"/>
    </row>
    <row r="29" spans="3:9" ht="21" thickBot="1">
      <c r="C29" s="344"/>
      <c r="D29" s="370"/>
      <c r="E29" s="419">
        <f>E22+E28</f>
        <v>0</v>
      </c>
      <c r="F29" s="345"/>
      <c r="G29" s="419">
        <f>G22+G28</f>
        <v>0</v>
      </c>
      <c r="H29" s="417"/>
      <c r="I29" s="22"/>
    </row>
    <row r="30" spans="3:9" ht="21.75" thickBot="1" thickTop="1">
      <c r="C30" s="350"/>
      <c r="D30" s="376"/>
      <c r="E30" s="351"/>
      <c r="F30" s="351"/>
      <c r="G30" s="351"/>
      <c r="H30" s="420"/>
      <c r="I30" s="22"/>
    </row>
    <row r="32" ht="13.5" thickBot="1"/>
    <row r="33" spans="3:8" s="43" customFormat="1" ht="18">
      <c r="C33" s="699" t="s">
        <v>276</v>
      </c>
      <c r="D33" s="700"/>
      <c r="E33" s="700"/>
      <c r="F33" s="700"/>
      <c r="G33" s="700"/>
      <c r="H33" s="399"/>
    </row>
    <row r="34" spans="3:8" ht="12.75">
      <c r="C34" s="249"/>
      <c r="D34" s="236"/>
      <c r="E34" s="236"/>
      <c r="F34" s="236"/>
      <c r="G34" s="236"/>
      <c r="H34" s="250"/>
    </row>
    <row r="35" spans="3:8" ht="12.75">
      <c r="C35" s="249"/>
      <c r="D35" s="236"/>
      <c r="E35" s="236"/>
      <c r="F35" s="236"/>
      <c r="G35" s="236"/>
      <c r="H35" s="250"/>
    </row>
    <row r="36" spans="3:8" ht="21" thickBot="1">
      <c r="C36" s="249"/>
      <c r="D36" s="236"/>
      <c r="E36" s="200" t="s">
        <v>74</v>
      </c>
      <c r="F36" s="200"/>
      <c r="G36" s="199" t="s">
        <v>277</v>
      </c>
      <c r="H36" s="250"/>
    </row>
    <row r="37" spans="3:8" ht="20.25">
      <c r="C37" s="249"/>
      <c r="D37" s="236"/>
      <c r="E37" s="201"/>
      <c r="F37" s="200"/>
      <c r="G37" s="200"/>
      <c r="H37" s="250"/>
    </row>
    <row r="38" spans="3:8" ht="20.25">
      <c r="C38" s="249"/>
      <c r="D38" s="236"/>
      <c r="E38" s="200">
        <v>1385</v>
      </c>
      <c r="F38" s="200"/>
      <c r="G38" s="200"/>
      <c r="H38" s="250"/>
    </row>
    <row r="39" spans="3:8" ht="20.25">
      <c r="C39" s="249"/>
      <c r="D39" s="236"/>
      <c r="E39" s="200">
        <v>1386</v>
      </c>
      <c r="F39" s="200"/>
      <c r="G39" s="200"/>
      <c r="H39" s="250"/>
    </row>
    <row r="40" spans="3:8" ht="20.25">
      <c r="C40" s="249"/>
      <c r="D40" s="236"/>
      <c r="E40" s="200">
        <v>1387</v>
      </c>
      <c r="F40" s="200"/>
      <c r="G40" s="200"/>
      <c r="H40" s="250"/>
    </row>
    <row r="41" spans="3:8" ht="20.25">
      <c r="C41" s="249"/>
      <c r="D41" s="236"/>
      <c r="E41" s="200">
        <v>1389</v>
      </c>
      <c r="F41" s="200"/>
      <c r="G41" s="200"/>
      <c r="H41" s="250"/>
    </row>
    <row r="42" spans="3:8" ht="21" thickBot="1">
      <c r="C42" s="249"/>
      <c r="D42" s="236"/>
      <c r="E42" s="200">
        <v>1390</v>
      </c>
      <c r="F42" s="200"/>
      <c r="G42" s="199"/>
      <c r="H42" s="250"/>
    </row>
    <row r="43" spans="3:8" ht="21" thickBot="1">
      <c r="C43" s="249"/>
      <c r="D43" s="236"/>
      <c r="E43" s="200"/>
      <c r="F43" s="200"/>
      <c r="G43" s="200">
        <f>SUM(G38:G42)</f>
        <v>0</v>
      </c>
      <c r="H43" s="250"/>
    </row>
    <row r="44" spans="3:8" ht="21.75" thickBot="1" thickTop="1">
      <c r="C44" s="232"/>
      <c r="D44" s="233"/>
      <c r="E44" s="199"/>
      <c r="F44" s="199"/>
      <c r="G44" s="421"/>
      <c r="H44" s="234"/>
    </row>
    <row r="45" spans="5:7" ht="20.25">
      <c r="E45" s="4"/>
      <c r="F45" s="4"/>
      <c r="G45" s="4"/>
    </row>
  </sheetData>
  <mergeCells count="5">
    <mergeCell ref="C33:G33"/>
    <mergeCell ref="C2:H3"/>
    <mergeCell ref="C5:H6"/>
    <mergeCell ref="C7:H8"/>
    <mergeCell ref="C9:H10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C2:H26"/>
  <sheetViews>
    <sheetView rightToLeft="1" workbookViewId="0" topLeftCell="A19">
      <selection activeCell="C14" sqref="C14:H25"/>
    </sheetView>
  </sheetViews>
  <sheetFormatPr defaultColWidth="9.140625" defaultRowHeight="12.75"/>
  <cols>
    <col min="3" max="3" width="27.00390625" style="0" customWidth="1"/>
    <col min="5" max="5" width="18.28125" style="0" customWidth="1"/>
    <col min="6" max="6" width="3.8515625" style="0" customWidth="1"/>
    <col min="7" max="7" width="18.28125" style="0" customWidth="1"/>
    <col min="8" max="8" width="4.00390625" style="0" customWidth="1"/>
  </cols>
  <sheetData>
    <row r="1" ht="13.5" thickBot="1"/>
    <row r="2" spans="3:8" ht="12.75">
      <c r="C2" s="609" t="s">
        <v>538</v>
      </c>
      <c r="D2" s="610"/>
      <c r="E2" s="610"/>
      <c r="F2" s="610"/>
      <c r="G2" s="610"/>
      <c r="H2" s="611"/>
    </row>
    <row r="3" spans="3:8" ht="13.5" thickBot="1">
      <c r="C3" s="612"/>
      <c r="D3" s="613"/>
      <c r="E3" s="613"/>
      <c r="F3" s="613"/>
      <c r="G3" s="613"/>
      <c r="H3" s="614"/>
    </row>
    <row r="4" ht="13.5" thickBot="1"/>
    <row r="5" spans="3:8" ht="12.75">
      <c r="C5" s="582" t="s">
        <v>817</v>
      </c>
      <c r="D5" s="583"/>
      <c r="E5" s="583"/>
      <c r="F5" s="583"/>
      <c r="G5" s="583"/>
      <c r="H5" s="584"/>
    </row>
    <row r="6" spans="3:8" ht="12.75">
      <c r="C6" s="585"/>
      <c r="D6" s="586"/>
      <c r="E6" s="586"/>
      <c r="F6" s="586"/>
      <c r="G6" s="586"/>
      <c r="H6" s="587"/>
    </row>
    <row r="7" spans="3:8" ht="12.75">
      <c r="C7" s="585" t="s">
        <v>121</v>
      </c>
      <c r="D7" s="586"/>
      <c r="E7" s="586"/>
      <c r="F7" s="586"/>
      <c r="G7" s="586"/>
      <c r="H7" s="587"/>
    </row>
    <row r="8" spans="3:8" ht="12.75">
      <c r="C8" s="585"/>
      <c r="D8" s="586"/>
      <c r="E8" s="586"/>
      <c r="F8" s="586"/>
      <c r="G8" s="586"/>
      <c r="H8" s="587"/>
    </row>
    <row r="9" spans="3:8" ht="12.75">
      <c r="C9" s="585" t="s">
        <v>414</v>
      </c>
      <c r="D9" s="586"/>
      <c r="E9" s="586"/>
      <c r="F9" s="586"/>
      <c r="G9" s="586"/>
      <c r="H9" s="587"/>
    </row>
    <row r="10" spans="3:8" ht="13.5" thickBot="1">
      <c r="C10" s="588"/>
      <c r="D10" s="589"/>
      <c r="E10" s="589"/>
      <c r="F10" s="589"/>
      <c r="G10" s="589"/>
      <c r="H10" s="550"/>
    </row>
    <row r="13" ht="13.5" thickBot="1"/>
    <row r="14" spans="3:8" ht="20.25">
      <c r="C14" s="607" t="s">
        <v>282</v>
      </c>
      <c r="D14" s="608"/>
      <c r="E14" s="608"/>
      <c r="F14" s="608"/>
      <c r="G14" s="608"/>
      <c r="H14" s="247"/>
    </row>
    <row r="15" spans="3:8" ht="12.75">
      <c r="C15" s="249"/>
      <c r="D15" s="236"/>
      <c r="E15" s="236"/>
      <c r="F15" s="236"/>
      <c r="G15" s="236"/>
      <c r="H15" s="250"/>
    </row>
    <row r="16" spans="3:8" ht="12.75">
      <c r="C16" s="249"/>
      <c r="D16" s="236"/>
      <c r="E16" s="236"/>
      <c r="F16" s="236"/>
      <c r="G16" s="236"/>
      <c r="H16" s="250"/>
    </row>
    <row r="17" spans="3:8" s="19" customFormat="1" ht="18.75" thickBot="1">
      <c r="C17" s="209"/>
      <c r="D17" s="210"/>
      <c r="E17" s="303">
        <v>1385</v>
      </c>
      <c r="F17" s="210"/>
      <c r="G17" s="303">
        <v>1384</v>
      </c>
      <c r="H17" s="211"/>
    </row>
    <row r="18" spans="3:8" s="19" customFormat="1" ht="18">
      <c r="C18" s="209"/>
      <c r="D18" s="210"/>
      <c r="E18" s="210" t="s">
        <v>20</v>
      </c>
      <c r="F18" s="210"/>
      <c r="G18" s="210" t="s">
        <v>20</v>
      </c>
      <c r="H18" s="211"/>
    </row>
    <row r="19" spans="3:8" ht="20.25">
      <c r="C19" s="222" t="s">
        <v>278</v>
      </c>
      <c r="D19" s="223"/>
      <c r="E19" s="220">
        <v>22247733</v>
      </c>
      <c r="F19" s="220"/>
      <c r="G19" s="220">
        <v>19920726</v>
      </c>
      <c r="H19" s="422"/>
    </row>
    <row r="20" spans="3:8" ht="20.25">
      <c r="C20" s="222" t="s">
        <v>279</v>
      </c>
      <c r="D20" s="223"/>
      <c r="E20" s="220">
        <v>982371</v>
      </c>
      <c r="F20" s="220"/>
      <c r="G20" s="220">
        <v>4493873</v>
      </c>
      <c r="H20" s="422"/>
    </row>
    <row r="21" spans="3:8" ht="21" thickBot="1">
      <c r="C21" s="222" t="s">
        <v>280</v>
      </c>
      <c r="D21" s="223"/>
      <c r="E21" s="220">
        <v>8269549</v>
      </c>
      <c r="F21" s="220"/>
      <c r="G21" s="220">
        <v>6820880</v>
      </c>
      <c r="H21" s="422"/>
    </row>
    <row r="22" spans="3:8" ht="20.25">
      <c r="C22" s="222"/>
      <c r="D22" s="223"/>
      <c r="E22" s="260"/>
      <c r="F22" s="220"/>
      <c r="G22" s="260"/>
      <c r="H22" s="422"/>
    </row>
    <row r="23" spans="3:8" ht="21" thickBot="1">
      <c r="C23" s="222" t="s">
        <v>281</v>
      </c>
      <c r="D23" s="223"/>
      <c r="E23" s="220">
        <f>(E19-E20+E21)</f>
        <v>29534911</v>
      </c>
      <c r="F23" s="220"/>
      <c r="G23" s="220">
        <f>(G19-G20+G21)</f>
        <v>22247733</v>
      </c>
      <c r="H23" s="422"/>
    </row>
    <row r="24" spans="3:8" ht="21" thickTop="1">
      <c r="C24" s="222"/>
      <c r="D24" s="223"/>
      <c r="E24" s="262"/>
      <c r="F24" s="220"/>
      <c r="G24" s="262"/>
      <c r="H24" s="422"/>
    </row>
    <row r="25" spans="3:8" ht="13.5" thickBot="1">
      <c r="C25" s="232"/>
      <c r="D25" s="233"/>
      <c r="E25" s="265"/>
      <c r="F25" s="265"/>
      <c r="G25" s="265"/>
      <c r="H25" s="405"/>
    </row>
    <row r="26" spans="5:8" ht="12.75">
      <c r="E26" s="69"/>
      <c r="F26" s="69"/>
      <c r="G26" s="69"/>
      <c r="H26" s="69"/>
    </row>
  </sheetData>
  <mergeCells count="5">
    <mergeCell ref="C14:G14"/>
    <mergeCell ref="C2:H3"/>
    <mergeCell ref="C5:H6"/>
    <mergeCell ref="C7:H8"/>
    <mergeCell ref="C9:H10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41"/>
  <sheetViews>
    <sheetView rightToLeft="1" workbookViewId="0" topLeftCell="A1">
      <selection activeCell="I26" sqref="I26"/>
    </sheetView>
  </sheetViews>
  <sheetFormatPr defaultColWidth="9.140625" defaultRowHeight="12.75"/>
  <cols>
    <col min="1" max="1" width="7.57421875" style="0" customWidth="1"/>
    <col min="2" max="2" width="42.28125" style="0" customWidth="1"/>
    <col min="3" max="3" width="9.28125" style="0" customWidth="1"/>
    <col min="4" max="4" width="18.7109375" style="0" bestFit="1" customWidth="1"/>
    <col min="5" max="5" width="2.421875" style="0" customWidth="1"/>
    <col min="6" max="6" width="12.421875" style="0" customWidth="1"/>
    <col min="7" max="7" width="3.00390625" style="0" customWidth="1"/>
    <col min="8" max="8" width="5.8515625" style="0" customWidth="1"/>
    <col min="9" max="9" width="19.8515625" style="0" customWidth="1"/>
    <col min="10" max="10" width="18.28125" style="0" customWidth="1"/>
  </cols>
  <sheetData>
    <row r="1" ht="13.5" thickBot="1"/>
    <row r="2" spans="2:7" ht="12.75">
      <c r="B2" s="609" t="s">
        <v>539</v>
      </c>
      <c r="C2" s="610"/>
      <c r="D2" s="610"/>
      <c r="E2" s="610"/>
      <c r="F2" s="610"/>
      <c r="G2" s="611"/>
    </row>
    <row r="3" spans="2:7" ht="13.5" customHeight="1" thickBot="1">
      <c r="B3" s="612"/>
      <c r="C3" s="613"/>
      <c r="D3" s="613"/>
      <c r="E3" s="613"/>
      <c r="F3" s="613"/>
      <c r="G3" s="614"/>
    </row>
    <row r="4" ht="13.5" thickBot="1">
      <c r="B4" s="46"/>
    </row>
    <row r="5" spans="2:7" ht="12.75">
      <c r="B5" s="582" t="s">
        <v>817</v>
      </c>
      <c r="C5" s="583"/>
      <c r="D5" s="583"/>
      <c r="E5" s="583"/>
      <c r="F5" s="583"/>
      <c r="G5" s="584"/>
    </row>
    <row r="6" spans="2:7" ht="12.75">
      <c r="B6" s="585"/>
      <c r="C6" s="586"/>
      <c r="D6" s="586"/>
      <c r="E6" s="586"/>
      <c r="F6" s="586"/>
      <c r="G6" s="587"/>
    </row>
    <row r="7" spans="2:7" ht="12.75">
      <c r="B7" s="585" t="s">
        <v>121</v>
      </c>
      <c r="C7" s="586"/>
      <c r="D7" s="586"/>
      <c r="E7" s="586"/>
      <c r="F7" s="586"/>
      <c r="G7" s="587"/>
    </row>
    <row r="8" spans="2:7" ht="12.75">
      <c r="B8" s="585"/>
      <c r="C8" s="586"/>
      <c r="D8" s="586"/>
      <c r="E8" s="586"/>
      <c r="F8" s="586"/>
      <c r="G8" s="587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1" spans="1:10" ht="18.75" thickBot="1">
      <c r="A11" s="69"/>
      <c r="B11" s="69"/>
      <c r="C11" s="69"/>
      <c r="D11" s="69"/>
      <c r="E11" s="69"/>
      <c r="F11" s="69"/>
      <c r="G11" s="69"/>
      <c r="H11" s="69"/>
      <c r="I11" s="423"/>
      <c r="J11" s="290">
        <v>1385</v>
      </c>
    </row>
    <row r="12" spans="1:10" ht="15.75" customHeight="1">
      <c r="A12" s="69"/>
      <c r="B12" s="705" t="s">
        <v>284</v>
      </c>
      <c r="C12" s="706"/>
      <c r="D12" s="706"/>
      <c r="E12" s="706"/>
      <c r="F12" s="706"/>
      <c r="G12" s="707"/>
      <c r="H12" s="100"/>
      <c r="I12" s="437"/>
      <c r="J12" s="290" t="s">
        <v>20</v>
      </c>
    </row>
    <row r="13" spans="1:10" ht="17.25" customHeight="1" thickBot="1">
      <c r="A13" s="69"/>
      <c r="B13" s="708"/>
      <c r="C13" s="709"/>
      <c r="D13" s="709"/>
      <c r="E13" s="709"/>
      <c r="F13" s="709"/>
      <c r="G13" s="710"/>
      <c r="H13" s="100"/>
      <c r="I13" s="438" t="s">
        <v>286</v>
      </c>
      <c r="J13" s="284">
        <v>300000000</v>
      </c>
    </row>
    <row r="14" spans="1:10" ht="16.5" customHeight="1" thickBot="1">
      <c r="A14" s="69"/>
      <c r="B14" s="705" t="s">
        <v>285</v>
      </c>
      <c r="C14" s="706"/>
      <c r="D14" s="706"/>
      <c r="E14" s="706"/>
      <c r="F14" s="706"/>
      <c r="G14" s="707"/>
      <c r="H14" s="101"/>
      <c r="I14" s="438" t="s">
        <v>287</v>
      </c>
      <c r="J14" s="284">
        <v>300000000</v>
      </c>
    </row>
    <row r="15" spans="1:10" ht="18" customHeight="1" thickBot="1">
      <c r="A15" s="69"/>
      <c r="B15" s="708"/>
      <c r="C15" s="709"/>
      <c r="D15" s="709"/>
      <c r="E15" s="709"/>
      <c r="F15" s="709"/>
      <c r="G15" s="710"/>
      <c r="H15" s="101"/>
      <c r="I15" s="439" t="s">
        <v>288</v>
      </c>
      <c r="J15" s="287">
        <f>J13+J14</f>
        <v>600000000</v>
      </c>
    </row>
    <row r="16" spans="1:10" ht="12.75">
      <c r="A16" s="69"/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13.5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21" thickBot="1">
      <c r="A18" s="69"/>
      <c r="B18" s="702" t="s">
        <v>675</v>
      </c>
      <c r="C18" s="703"/>
      <c r="D18" s="703"/>
      <c r="E18" s="703"/>
      <c r="F18" s="703"/>
      <c r="G18" s="704"/>
      <c r="H18" s="69"/>
      <c r="I18" s="69"/>
      <c r="J18" s="69"/>
    </row>
    <row r="19" spans="1:10" ht="13.5" thickBot="1">
      <c r="A19" s="69"/>
      <c r="B19" s="69"/>
      <c r="C19" s="69"/>
      <c r="D19" s="69"/>
      <c r="E19" s="69"/>
      <c r="F19" s="69"/>
      <c r="G19" s="69"/>
      <c r="H19" s="69"/>
      <c r="I19" s="70"/>
      <c r="J19" s="69"/>
    </row>
    <row r="20" spans="1:10" ht="21" thickBot="1">
      <c r="A20" s="69"/>
      <c r="B20" s="423"/>
      <c r="C20" s="424"/>
      <c r="D20" s="373" t="s">
        <v>211</v>
      </c>
      <c r="E20" s="373"/>
      <c r="F20" s="373" t="s">
        <v>283</v>
      </c>
      <c r="G20" s="425"/>
      <c r="H20" s="69"/>
      <c r="I20" s="69"/>
      <c r="J20" s="69"/>
    </row>
    <row r="21" spans="1:10" ht="20.25">
      <c r="A21" s="69"/>
      <c r="B21" s="426" t="s">
        <v>574</v>
      </c>
      <c r="C21" s="382"/>
      <c r="D21" s="373">
        <v>358718106</v>
      </c>
      <c r="E21" s="346"/>
      <c r="F21" s="427">
        <v>59.79</v>
      </c>
      <c r="G21" s="428"/>
      <c r="H21" s="69"/>
      <c r="I21" s="69"/>
      <c r="J21" s="69"/>
    </row>
    <row r="22" spans="1:10" ht="18" customHeight="1">
      <c r="A22" s="69"/>
      <c r="B22" s="426" t="s">
        <v>676</v>
      </c>
      <c r="C22" s="382"/>
      <c r="D22" s="346">
        <v>20670200</v>
      </c>
      <c r="E22" s="346"/>
      <c r="F22" s="429">
        <v>3.44</v>
      </c>
      <c r="G22" s="428"/>
      <c r="H22" s="69"/>
      <c r="I22" s="69"/>
      <c r="J22" s="69"/>
    </row>
    <row r="23" spans="1:10" ht="18" customHeight="1">
      <c r="A23" s="69"/>
      <c r="B23" s="426" t="s">
        <v>677</v>
      </c>
      <c r="C23" s="382"/>
      <c r="D23" s="346">
        <v>11540327</v>
      </c>
      <c r="E23" s="346"/>
      <c r="F23" s="429">
        <v>1.92</v>
      </c>
      <c r="G23" s="428"/>
      <c r="H23" s="69"/>
      <c r="I23" s="69"/>
      <c r="J23" s="69"/>
    </row>
    <row r="24" spans="1:10" ht="18" customHeight="1">
      <c r="A24" s="69"/>
      <c r="B24" s="426" t="s">
        <v>678</v>
      </c>
      <c r="C24" s="382"/>
      <c r="D24" s="346">
        <v>9490843</v>
      </c>
      <c r="E24" s="346"/>
      <c r="F24" s="429">
        <v>1.58</v>
      </c>
      <c r="G24" s="428"/>
      <c r="H24" s="69"/>
      <c r="I24" s="69"/>
      <c r="J24" s="69"/>
    </row>
    <row r="25" spans="1:10" ht="18" customHeight="1">
      <c r="A25" s="69"/>
      <c r="B25" s="426" t="s">
        <v>679</v>
      </c>
      <c r="C25" s="382"/>
      <c r="D25" s="346">
        <v>9600000</v>
      </c>
      <c r="E25" s="346"/>
      <c r="F25" s="429">
        <v>1.6</v>
      </c>
      <c r="G25" s="428"/>
      <c r="H25" s="69"/>
      <c r="I25" s="69"/>
      <c r="J25" s="69"/>
    </row>
    <row r="26" spans="1:10" ht="18" customHeight="1">
      <c r="A26" s="69"/>
      <c r="B26" s="426" t="s">
        <v>680</v>
      </c>
      <c r="C26" s="382"/>
      <c r="D26" s="346">
        <v>7902640</v>
      </c>
      <c r="E26" s="346"/>
      <c r="F26" s="429">
        <v>1.32</v>
      </c>
      <c r="G26" s="428"/>
      <c r="H26" s="69"/>
      <c r="I26" s="69"/>
      <c r="J26" s="69"/>
    </row>
    <row r="27" spans="1:10" ht="20.25">
      <c r="A27" s="69"/>
      <c r="B27" s="426" t="s">
        <v>681</v>
      </c>
      <c r="C27" s="382"/>
      <c r="D27" s="346">
        <v>15826696</v>
      </c>
      <c r="E27" s="346"/>
      <c r="F27" s="429">
        <v>2.64</v>
      </c>
      <c r="G27" s="428"/>
      <c r="H27" s="69"/>
      <c r="I27" s="69"/>
      <c r="J27" s="69"/>
    </row>
    <row r="28" spans="1:10" ht="20.25">
      <c r="A28" s="69"/>
      <c r="B28" s="426" t="s">
        <v>682</v>
      </c>
      <c r="C28" s="382"/>
      <c r="D28" s="346">
        <v>4935800</v>
      </c>
      <c r="E28" s="346"/>
      <c r="F28" s="429">
        <v>0.82</v>
      </c>
      <c r="G28" s="428"/>
      <c r="H28" s="69"/>
      <c r="I28" s="69"/>
      <c r="J28" s="69"/>
    </row>
    <row r="29" spans="1:10" ht="20.25">
      <c r="A29" s="69"/>
      <c r="B29" s="426" t="s">
        <v>683</v>
      </c>
      <c r="C29" s="382"/>
      <c r="D29" s="346">
        <v>4910384</v>
      </c>
      <c r="E29" s="346"/>
      <c r="F29" s="429">
        <v>0.82</v>
      </c>
      <c r="G29" s="428"/>
      <c r="H29" s="69"/>
      <c r="I29" s="69"/>
      <c r="J29" s="69"/>
    </row>
    <row r="30" spans="1:10" ht="20.25">
      <c r="A30" s="69"/>
      <c r="B30" s="426" t="s">
        <v>684</v>
      </c>
      <c r="C30" s="382"/>
      <c r="D30" s="346">
        <v>7633903</v>
      </c>
      <c r="E30" s="346"/>
      <c r="F30" s="429">
        <v>1.27</v>
      </c>
      <c r="G30" s="428"/>
      <c r="H30" s="69"/>
      <c r="I30" s="69"/>
      <c r="J30" s="69"/>
    </row>
    <row r="31" spans="1:10" ht="20.25">
      <c r="A31" s="69"/>
      <c r="B31" s="426" t="s">
        <v>685</v>
      </c>
      <c r="C31" s="382"/>
      <c r="D31" s="346">
        <v>6800000</v>
      </c>
      <c r="E31" s="346"/>
      <c r="F31" s="429">
        <v>1.13</v>
      </c>
      <c r="G31" s="428"/>
      <c r="H31" s="69"/>
      <c r="I31" s="69"/>
      <c r="J31" s="69"/>
    </row>
    <row r="32" spans="1:10" ht="20.25">
      <c r="A32" s="69"/>
      <c r="B32" s="426" t="s">
        <v>686</v>
      </c>
      <c r="C32" s="382"/>
      <c r="D32" s="346">
        <v>5308398</v>
      </c>
      <c r="E32" s="346"/>
      <c r="F32" s="429">
        <v>0.88</v>
      </c>
      <c r="G32" s="428"/>
      <c r="H32" s="69"/>
      <c r="I32" s="69"/>
      <c r="J32" s="69"/>
    </row>
    <row r="33" spans="1:10" ht="21" thickBot="1">
      <c r="A33" s="69"/>
      <c r="B33" s="426" t="s">
        <v>217</v>
      </c>
      <c r="C33" s="382"/>
      <c r="D33" s="346">
        <v>136662703</v>
      </c>
      <c r="E33" s="346"/>
      <c r="F33" s="429">
        <v>22.79</v>
      </c>
      <c r="G33" s="428"/>
      <c r="H33" s="69"/>
      <c r="I33" s="69"/>
      <c r="J33" s="69"/>
    </row>
    <row r="34" spans="1:10" ht="21" thickBot="1">
      <c r="A34" s="69"/>
      <c r="B34" s="426"/>
      <c r="C34" s="382"/>
      <c r="D34" s="375">
        <f>SUM(D21:D33)</f>
        <v>600000000</v>
      </c>
      <c r="E34" s="346"/>
      <c r="F34" s="431">
        <f>SUM(F21:F33)</f>
        <v>99.99999999999994</v>
      </c>
      <c r="G34" s="428"/>
      <c r="H34" s="69"/>
      <c r="I34" s="69"/>
      <c r="J34" s="69"/>
    </row>
    <row r="35" spans="1:10" ht="21.75" thickBot="1" thickTop="1">
      <c r="A35" s="69"/>
      <c r="B35" s="432"/>
      <c r="C35" s="433"/>
      <c r="D35" s="348"/>
      <c r="E35" s="348"/>
      <c r="F35" s="434"/>
      <c r="G35" s="435"/>
      <c r="H35" s="69"/>
      <c r="I35" s="69"/>
      <c r="J35" s="69"/>
    </row>
    <row r="36" spans="1:10" ht="12.75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2.75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</sheetData>
  <mergeCells count="7">
    <mergeCell ref="B18:G18"/>
    <mergeCell ref="B2:G3"/>
    <mergeCell ref="B12:G13"/>
    <mergeCell ref="B14:G15"/>
    <mergeCell ref="B5:G6"/>
    <mergeCell ref="B7:G8"/>
    <mergeCell ref="B9:G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D2:M38"/>
  <sheetViews>
    <sheetView rightToLeft="1" workbookViewId="0" topLeftCell="B10">
      <selection activeCell="D5" sqref="D5:J6"/>
    </sheetView>
  </sheetViews>
  <sheetFormatPr defaultColWidth="9.140625" defaultRowHeight="12.75"/>
  <cols>
    <col min="4" max="4" width="2.7109375" style="0" hidden="1" customWidth="1"/>
    <col min="5" max="5" width="17.7109375" style="0" customWidth="1"/>
    <col min="6" max="6" width="8.7109375" style="0" customWidth="1"/>
    <col min="7" max="7" width="15.140625" style="0" bestFit="1" customWidth="1"/>
    <col min="11" max="11" width="14.421875" style="0" customWidth="1"/>
    <col min="12" max="12" width="15.421875" style="0" customWidth="1"/>
  </cols>
  <sheetData>
    <row r="1" ht="13.5" thickBot="1"/>
    <row r="2" spans="4:10" ht="12.75">
      <c r="D2" s="609" t="s">
        <v>540</v>
      </c>
      <c r="E2" s="610"/>
      <c r="F2" s="610"/>
      <c r="G2" s="610"/>
      <c r="H2" s="610"/>
      <c r="I2" s="610"/>
      <c r="J2" s="611"/>
    </row>
    <row r="3" spans="4:10" ht="13.5" thickBot="1">
      <c r="D3" s="612"/>
      <c r="E3" s="613"/>
      <c r="F3" s="613"/>
      <c r="G3" s="613"/>
      <c r="H3" s="613"/>
      <c r="I3" s="613"/>
      <c r="J3" s="614"/>
    </row>
    <row r="4" ht="13.5" thickBot="1"/>
    <row r="5" spans="4:10" ht="12.75">
      <c r="D5" s="582" t="s">
        <v>817</v>
      </c>
      <c r="E5" s="583"/>
      <c r="F5" s="583"/>
      <c r="G5" s="583"/>
      <c r="H5" s="583"/>
      <c r="I5" s="583"/>
      <c r="J5" s="584"/>
    </row>
    <row r="6" spans="4:10" ht="12.75">
      <c r="D6" s="585"/>
      <c r="E6" s="586"/>
      <c r="F6" s="586"/>
      <c r="G6" s="586"/>
      <c r="H6" s="586"/>
      <c r="I6" s="586"/>
      <c r="J6" s="587"/>
    </row>
    <row r="7" spans="4:10" ht="12.75">
      <c r="D7" s="585" t="s">
        <v>121</v>
      </c>
      <c r="E7" s="586"/>
      <c r="F7" s="586"/>
      <c r="G7" s="586"/>
      <c r="H7" s="586"/>
      <c r="I7" s="586"/>
      <c r="J7" s="587"/>
    </row>
    <row r="8" spans="4:10" ht="12.75">
      <c r="D8" s="585"/>
      <c r="E8" s="586"/>
      <c r="F8" s="586"/>
      <c r="G8" s="586"/>
      <c r="H8" s="586"/>
      <c r="I8" s="586"/>
      <c r="J8" s="587"/>
    </row>
    <row r="9" spans="4:10" ht="12.75">
      <c r="D9" s="585" t="s">
        <v>414</v>
      </c>
      <c r="E9" s="586"/>
      <c r="F9" s="586"/>
      <c r="G9" s="586"/>
      <c r="H9" s="586"/>
      <c r="I9" s="586"/>
      <c r="J9" s="587"/>
    </row>
    <row r="10" spans="4:10" ht="13.5" thickBot="1">
      <c r="D10" s="588"/>
      <c r="E10" s="589"/>
      <c r="F10" s="589"/>
      <c r="G10" s="589"/>
      <c r="H10" s="589"/>
      <c r="I10" s="589"/>
      <c r="J10" s="550"/>
    </row>
    <row r="13" ht="13.5" thickBot="1"/>
    <row r="14" spans="4:11" ht="12.75">
      <c r="D14" s="607" t="s">
        <v>691</v>
      </c>
      <c r="E14" s="608"/>
      <c r="F14" s="608"/>
      <c r="G14" s="608"/>
      <c r="H14" s="608"/>
      <c r="I14" s="608"/>
      <c r="J14" s="608"/>
      <c r="K14" s="618"/>
    </row>
    <row r="15" spans="4:11" ht="12.75">
      <c r="D15" s="601"/>
      <c r="E15" s="602"/>
      <c r="F15" s="602"/>
      <c r="G15" s="602"/>
      <c r="H15" s="602"/>
      <c r="I15" s="602"/>
      <c r="J15" s="602"/>
      <c r="K15" s="603"/>
    </row>
    <row r="16" spans="4:11" ht="26.25" customHeight="1">
      <c r="D16" s="625" t="s">
        <v>692</v>
      </c>
      <c r="E16" s="626"/>
      <c r="F16" s="626"/>
      <c r="G16" s="219">
        <v>30000000</v>
      </c>
      <c r="H16" s="219" t="s">
        <v>687</v>
      </c>
      <c r="I16" s="219"/>
      <c r="J16" s="219"/>
      <c r="K16" s="440"/>
    </row>
    <row r="17" spans="4:11" ht="2.25" customHeight="1" hidden="1">
      <c r="D17" s="218"/>
      <c r="E17" s="219"/>
      <c r="F17" s="219"/>
      <c r="G17" s="219"/>
      <c r="H17" s="219"/>
      <c r="I17" s="219"/>
      <c r="J17" s="219"/>
      <c r="K17" s="440"/>
    </row>
    <row r="18" spans="4:11" ht="12.75">
      <c r="D18" s="601" t="s">
        <v>541</v>
      </c>
      <c r="E18" s="602"/>
      <c r="F18" s="602"/>
      <c r="G18" s="602"/>
      <c r="H18" s="602"/>
      <c r="I18" s="602"/>
      <c r="J18" s="602"/>
      <c r="K18" s="603"/>
    </row>
    <row r="19" spans="4:11" ht="12.75">
      <c r="D19" s="601"/>
      <c r="E19" s="602"/>
      <c r="F19" s="602"/>
      <c r="G19" s="602"/>
      <c r="H19" s="602"/>
      <c r="I19" s="602"/>
      <c r="J19" s="602"/>
      <c r="K19" s="603"/>
    </row>
    <row r="20" spans="4:11" ht="12.75">
      <c r="D20" s="601" t="s">
        <v>542</v>
      </c>
      <c r="E20" s="602"/>
      <c r="F20" s="602"/>
      <c r="G20" s="602"/>
      <c r="H20" s="602"/>
      <c r="I20" s="602"/>
      <c r="J20" s="602"/>
      <c r="K20" s="603"/>
    </row>
    <row r="21" spans="4:11" ht="12.75">
      <c r="D21" s="601"/>
      <c r="E21" s="602"/>
      <c r="F21" s="602"/>
      <c r="G21" s="602"/>
      <c r="H21" s="602"/>
      <c r="I21" s="602"/>
      <c r="J21" s="602"/>
      <c r="K21" s="603"/>
    </row>
    <row r="22" spans="4:11" ht="12.75">
      <c r="D22" s="601" t="s">
        <v>543</v>
      </c>
      <c r="E22" s="602"/>
      <c r="F22" s="602"/>
      <c r="G22" s="602"/>
      <c r="H22" s="602"/>
      <c r="I22" s="602"/>
      <c r="J22" s="602"/>
      <c r="K22" s="603"/>
    </row>
    <row r="23" spans="4:11" ht="12.75">
      <c r="D23" s="601"/>
      <c r="E23" s="602"/>
      <c r="F23" s="602"/>
      <c r="G23" s="602"/>
      <c r="H23" s="602"/>
      <c r="I23" s="602"/>
      <c r="J23" s="602"/>
      <c r="K23" s="603"/>
    </row>
    <row r="24" spans="4:11" ht="13.5" thickBot="1">
      <c r="D24" s="601" t="s">
        <v>544</v>
      </c>
      <c r="E24" s="602"/>
      <c r="F24" s="602"/>
      <c r="G24" s="602"/>
      <c r="H24" s="602"/>
      <c r="I24" s="602"/>
      <c r="J24" s="602"/>
      <c r="K24" s="603"/>
    </row>
    <row r="25" spans="4:13" ht="13.5" thickTop="1">
      <c r="D25" s="601"/>
      <c r="E25" s="602"/>
      <c r="F25" s="602"/>
      <c r="G25" s="602"/>
      <c r="H25" s="602"/>
      <c r="I25" s="602"/>
      <c r="J25" s="602"/>
      <c r="K25" s="603"/>
      <c r="M25" s="17"/>
    </row>
    <row r="26" spans="4:11" ht="12.75">
      <c r="D26" s="601"/>
      <c r="E26" s="602"/>
      <c r="F26" s="602"/>
      <c r="G26" s="602"/>
      <c r="H26" s="602"/>
      <c r="I26" s="602"/>
      <c r="J26" s="602"/>
      <c r="K26" s="603"/>
    </row>
    <row r="27" spans="4:11" ht="12.75">
      <c r="D27" s="601"/>
      <c r="E27" s="602"/>
      <c r="F27" s="602"/>
      <c r="G27" s="602"/>
      <c r="H27" s="602"/>
      <c r="I27" s="602"/>
      <c r="J27" s="602"/>
      <c r="K27" s="603"/>
    </row>
    <row r="28" spans="4:11" ht="12.75">
      <c r="D28" s="601"/>
      <c r="E28" s="602"/>
      <c r="F28" s="602"/>
      <c r="G28" s="602"/>
      <c r="H28" s="602"/>
      <c r="I28" s="602"/>
      <c r="J28" s="602"/>
      <c r="K28" s="603"/>
    </row>
    <row r="29" spans="4:11" ht="13.5" thickBot="1">
      <c r="D29" s="604"/>
      <c r="E29" s="605"/>
      <c r="F29" s="605"/>
      <c r="G29" s="605"/>
      <c r="H29" s="605"/>
      <c r="I29" s="605"/>
      <c r="J29" s="605"/>
      <c r="K29" s="606"/>
    </row>
    <row r="31" ht="13.5" thickBot="1"/>
    <row r="32" spans="5:10" ht="21" thickBot="1">
      <c r="E32" s="423"/>
      <c r="F32" s="424"/>
      <c r="G32" s="424"/>
      <c r="H32" s="711">
        <v>1385</v>
      </c>
      <c r="I32" s="711"/>
      <c r="J32" s="712"/>
    </row>
    <row r="33" spans="5:10" ht="18">
      <c r="E33" s="437"/>
      <c r="F33" s="382"/>
      <c r="G33" s="382"/>
      <c r="H33" s="717" t="s">
        <v>20</v>
      </c>
      <c r="I33" s="717"/>
      <c r="J33" s="718"/>
    </row>
    <row r="34" spans="5:10" ht="20.25">
      <c r="E34" s="719" t="s">
        <v>688</v>
      </c>
      <c r="F34" s="720"/>
      <c r="G34" s="382"/>
      <c r="H34" s="713">
        <v>30000000</v>
      </c>
      <c r="I34" s="713"/>
      <c r="J34" s="714"/>
    </row>
    <row r="35" spans="5:10" ht="21" thickBot="1">
      <c r="E35" s="719" t="s">
        <v>689</v>
      </c>
      <c r="F35" s="720"/>
      <c r="G35" s="382"/>
      <c r="H35" s="713">
        <v>30000000</v>
      </c>
      <c r="I35" s="713"/>
      <c r="J35" s="714"/>
    </row>
    <row r="36" spans="5:10" ht="21" thickBot="1">
      <c r="E36" s="719" t="s">
        <v>690</v>
      </c>
      <c r="F36" s="720"/>
      <c r="G36" s="382"/>
      <c r="H36" s="715">
        <f>H34+H35</f>
        <v>60000000</v>
      </c>
      <c r="I36" s="715"/>
      <c r="J36" s="716"/>
    </row>
    <row r="37" spans="5:10" ht="13.5" thickTop="1">
      <c r="E37" s="721"/>
      <c r="F37" s="722"/>
      <c r="G37" s="382"/>
      <c r="H37" s="382"/>
      <c r="I37" s="382"/>
      <c r="J37" s="428"/>
    </row>
    <row r="38" spans="5:10" ht="13.5" thickBot="1">
      <c r="E38" s="432"/>
      <c r="F38" s="433"/>
      <c r="G38" s="433"/>
      <c r="H38" s="433"/>
      <c r="I38" s="433"/>
      <c r="J38" s="435"/>
    </row>
  </sheetData>
  <mergeCells count="21">
    <mergeCell ref="D22:K23"/>
    <mergeCell ref="D24:K25"/>
    <mergeCell ref="D26:K27"/>
    <mergeCell ref="D28:K29"/>
    <mergeCell ref="D14:K15"/>
    <mergeCell ref="D18:K19"/>
    <mergeCell ref="D20:K21"/>
    <mergeCell ref="D16:F16"/>
    <mergeCell ref="D2:J3"/>
    <mergeCell ref="D5:J6"/>
    <mergeCell ref="D7:J8"/>
    <mergeCell ref="D9:J10"/>
    <mergeCell ref="E34:F34"/>
    <mergeCell ref="E35:F35"/>
    <mergeCell ref="E36:F36"/>
    <mergeCell ref="E37:F37"/>
    <mergeCell ref="H32:J32"/>
    <mergeCell ref="H34:J34"/>
    <mergeCell ref="H35:J35"/>
    <mergeCell ref="H36:J36"/>
    <mergeCell ref="H33:J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rightToLeft="1" workbookViewId="0" topLeftCell="H25">
      <selection activeCell="P3" sqref="P3"/>
    </sheetView>
  </sheetViews>
  <sheetFormatPr defaultColWidth="9.140625" defaultRowHeight="12.75"/>
  <cols>
    <col min="5" max="5" width="10.57421875" style="0" customWidth="1"/>
    <col min="6" max="6" width="9.140625" style="4" customWidth="1"/>
    <col min="8" max="8" width="11.00390625" style="0" customWidth="1"/>
    <col min="10" max="10" width="12.00390625" style="0" customWidth="1"/>
    <col min="13" max="13" width="21.421875" style="0" customWidth="1"/>
    <col min="14" max="14" width="11.140625" style="4" bestFit="1" customWidth="1"/>
    <col min="16" max="16" width="11.00390625" style="0" customWidth="1"/>
    <col min="18" max="18" width="13.140625" style="0" customWidth="1"/>
  </cols>
  <sheetData>
    <row r="1" ht="30" customHeight="1" thickBot="1">
      <c r="R1" s="52"/>
    </row>
    <row r="2" spans="3:19" ht="30" customHeight="1">
      <c r="C2" s="48"/>
      <c r="D2" s="48"/>
      <c r="E2" s="48"/>
      <c r="F2" s="48"/>
      <c r="G2" s="48"/>
      <c r="H2" s="582" t="s">
        <v>817</v>
      </c>
      <c r="I2" s="583"/>
      <c r="J2" s="583"/>
      <c r="K2" s="583"/>
      <c r="L2" s="583"/>
      <c r="M2" s="583"/>
      <c r="N2" s="584"/>
      <c r="O2" s="48"/>
      <c r="P2" s="48"/>
      <c r="Q2" s="48"/>
      <c r="R2" s="48"/>
      <c r="S2" s="5"/>
    </row>
    <row r="3" spans="3:20" ht="30" customHeight="1">
      <c r="C3" s="24"/>
      <c r="D3" s="24"/>
      <c r="E3" s="24"/>
      <c r="F3" s="24"/>
      <c r="G3" s="24"/>
      <c r="H3" s="585" t="s">
        <v>6</v>
      </c>
      <c r="I3" s="586"/>
      <c r="J3" s="586"/>
      <c r="K3" s="586"/>
      <c r="L3" s="586"/>
      <c r="M3" s="586"/>
      <c r="N3" s="587"/>
      <c r="O3" s="24"/>
      <c r="P3" s="24"/>
      <c r="Q3" s="24"/>
      <c r="R3" s="24"/>
      <c r="T3" s="6"/>
    </row>
    <row r="4" spans="3:18" ht="30" customHeight="1" thickBot="1">
      <c r="C4" s="8"/>
      <c r="D4" s="8"/>
      <c r="E4" s="8"/>
      <c r="F4" s="8"/>
      <c r="G4" s="8"/>
      <c r="H4" s="588" t="s">
        <v>433</v>
      </c>
      <c r="I4" s="589"/>
      <c r="J4" s="589"/>
      <c r="K4" s="589"/>
      <c r="L4" s="589"/>
      <c r="M4" s="589"/>
      <c r="N4" s="550"/>
      <c r="O4" s="8"/>
      <c r="P4" s="8"/>
      <c r="Q4" s="8"/>
      <c r="R4" s="8"/>
    </row>
    <row r="5" spans="3:18" ht="22.5" customHeight="1">
      <c r="C5" s="554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6"/>
    </row>
    <row r="6" spans="3:18" ht="17.25" customHeight="1">
      <c r="C6" s="2"/>
      <c r="D6" s="1"/>
      <c r="E6" s="1"/>
      <c r="F6" s="7"/>
      <c r="G6" s="1"/>
      <c r="H6" s="1"/>
      <c r="I6" s="560" t="s">
        <v>36</v>
      </c>
      <c r="J6" s="560"/>
      <c r="K6" s="1"/>
      <c r="L6" s="1"/>
      <c r="M6" s="1"/>
      <c r="N6" s="7"/>
      <c r="O6" s="1"/>
      <c r="P6" s="1"/>
      <c r="Q6" s="560" t="s">
        <v>59</v>
      </c>
      <c r="R6" s="534"/>
    </row>
    <row r="7" spans="1:25" s="112" customFormat="1" ht="19.5" customHeight="1">
      <c r="A7" s="113"/>
      <c r="B7" s="113"/>
      <c r="C7" s="539" t="s">
        <v>19</v>
      </c>
      <c r="D7" s="559"/>
      <c r="E7" s="559"/>
      <c r="F7" s="110" t="s">
        <v>34</v>
      </c>
      <c r="G7" s="540" t="s">
        <v>511</v>
      </c>
      <c r="H7" s="540"/>
      <c r="I7" s="559" t="s">
        <v>512</v>
      </c>
      <c r="J7" s="559"/>
      <c r="K7" s="559" t="s">
        <v>37</v>
      </c>
      <c r="L7" s="559"/>
      <c r="M7" s="559"/>
      <c r="N7" s="111" t="s">
        <v>34</v>
      </c>
      <c r="O7" s="559" t="s">
        <v>60</v>
      </c>
      <c r="P7" s="559"/>
      <c r="Q7" s="559" t="s">
        <v>35</v>
      </c>
      <c r="R7" s="533"/>
      <c r="S7" s="113"/>
      <c r="T7" s="113"/>
      <c r="U7" s="113"/>
      <c r="V7" s="113"/>
      <c r="W7" s="113"/>
      <c r="X7" s="113"/>
      <c r="Y7" s="113"/>
    </row>
    <row r="8" spans="3:18" ht="15.75" customHeight="1">
      <c r="C8" s="561"/>
      <c r="D8" s="562"/>
      <c r="E8" s="562"/>
      <c r="F8" s="114"/>
      <c r="G8" s="541" t="s">
        <v>20</v>
      </c>
      <c r="H8" s="541"/>
      <c r="I8" s="541" t="s">
        <v>20</v>
      </c>
      <c r="J8" s="541"/>
      <c r="K8" s="547"/>
      <c r="L8" s="547"/>
      <c r="M8" s="547"/>
      <c r="N8" s="116"/>
      <c r="O8" s="541" t="s">
        <v>20</v>
      </c>
      <c r="P8" s="541"/>
      <c r="Q8" s="541" t="s">
        <v>20</v>
      </c>
      <c r="R8" s="509"/>
    </row>
    <row r="9" spans="3:18" ht="30" customHeight="1">
      <c r="C9" s="557" t="s">
        <v>21</v>
      </c>
      <c r="D9" s="558"/>
      <c r="E9" s="558"/>
      <c r="F9" s="116"/>
      <c r="G9" s="542"/>
      <c r="H9" s="542"/>
      <c r="I9" s="542"/>
      <c r="J9" s="542"/>
      <c r="K9" s="546" t="s">
        <v>38</v>
      </c>
      <c r="L9" s="546"/>
      <c r="M9" s="546"/>
      <c r="N9" s="116"/>
      <c r="O9" s="547"/>
      <c r="P9" s="547"/>
      <c r="Q9" s="547"/>
      <c r="R9" s="519"/>
    </row>
    <row r="10" spans="3:18" ht="30" customHeight="1">
      <c r="C10" s="563" t="s">
        <v>22</v>
      </c>
      <c r="D10" s="564"/>
      <c r="E10" s="564"/>
      <c r="F10" s="118">
        <v>4</v>
      </c>
      <c r="G10" s="543">
        <f>'موجودي وجه نقد'!$G$22</f>
        <v>553464953</v>
      </c>
      <c r="H10" s="543"/>
      <c r="I10" s="543">
        <f>'موجودي وجه نقد'!$I$22</f>
        <v>332935306</v>
      </c>
      <c r="J10" s="543"/>
      <c r="K10" s="564" t="s">
        <v>39</v>
      </c>
      <c r="L10" s="564"/>
      <c r="M10" s="564"/>
      <c r="N10" s="118">
        <v>14</v>
      </c>
      <c r="O10" s="543">
        <f>'حسابها و اسناد پرداختني تجاري'!$I$29</f>
        <v>593156040</v>
      </c>
      <c r="P10" s="543"/>
      <c r="Q10" s="543">
        <f>'حسابها و اسناد پرداختني تجاري'!$K$29</f>
        <v>331878681</v>
      </c>
      <c r="R10" s="516"/>
    </row>
    <row r="11" spans="3:18" ht="30" customHeight="1">
      <c r="C11" s="563" t="s">
        <v>23</v>
      </c>
      <c r="D11" s="564"/>
      <c r="E11" s="564"/>
      <c r="F11" s="118">
        <v>5</v>
      </c>
      <c r="G11" s="543">
        <f>'سرمايه گذاري هاي كوتاه مدت'!$D$21</f>
        <v>77474233</v>
      </c>
      <c r="H11" s="543"/>
      <c r="I11" s="543">
        <f>'سرمايه گذاري هاي كوتاه مدت'!$F$21</f>
        <v>132636225</v>
      </c>
      <c r="J11" s="543"/>
      <c r="K11" s="564" t="s">
        <v>40</v>
      </c>
      <c r="L11" s="564"/>
      <c r="M11" s="564"/>
      <c r="N11" s="118">
        <v>15</v>
      </c>
      <c r="O11" s="543">
        <f>'ساير حسابها و اسناد پرداختني'!$E$26</f>
        <v>1408747858</v>
      </c>
      <c r="P11" s="543"/>
      <c r="Q11" s="543">
        <f>'ساير حسابها و اسناد پرداختني'!$G$26</f>
        <v>694868403</v>
      </c>
      <c r="R11" s="516"/>
    </row>
    <row r="12" spans="3:18" ht="30" customHeight="1">
      <c r="C12" s="563" t="s">
        <v>24</v>
      </c>
      <c r="D12" s="564"/>
      <c r="E12" s="564"/>
      <c r="F12" s="118">
        <v>6</v>
      </c>
      <c r="G12" s="543">
        <f>'حسابها و اسناد دريافتني تجاري'!$J$24</f>
        <v>902442716</v>
      </c>
      <c r="H12" s="543"/>
      <c r="I12" s="543">
        <f>'حسابها و اسناد دريافتني تجاري'!$L$24</f>
        <v>265975379</v>
      </c>
      <c r="J12" s="543"/>
      <c r="K12" s="564" t="s">
        <v>41</v>
      </c>
      <c r="L12" s="564"/>
      <c r="M12" s="564"/>
      <c r="N12" s="118">
        <v>16</v>
      </c>
      <c r="O12" s="543">
        <f>'پيش دريافت ها'!$E$25</f>
        <v>333415667</v>
      </c>
      <c r="P12" s="543"/>
      <c r="Q12" s="543">
        <f>'پيش دريافت ها'!$G$25</f>
        <v>271197711</v>
      </c>
      <c r="R12" s="516"/>
    </row>
    <row r="13" spans="3:18" ht="30" customHeight="1">
      <c r="C13" s="563" t="s">
        <v>25</v>
      </c>
      <c r="D13" s="564"/>
      <c r="E13" s="564"/>
      <c r="F13" s="118">
        <v>7</v>
      </c>
      <c r="G13" s="543">
        <f>'ساير حسابها و اسناد دريافتني'!$H$24</f>
        <v>68900176</v>
      </c>
      <c r="H13" s="543"/>
      <c r="I13" s="543">
        <f>'ساير حسابها و اسناد دريافتني'!$J$24</f>
        <v>119974108</v>
      </c>
      <c r="J13" s="543"/>
      <c r="K13" s="564" t="s">
        <v>42</v>
      </c>
      <c r="L13" s="564"/>
      <c r="M13" s="564"/>
      <c r="N13" s="118">
        <v>17</v>
      </c>
      <c r="O13" s="543">
        <f>'ذخيره ماليات'!$P$25</f>
        <v>165695230</v>
      </c>
      <c r="P13" s="543"/>
      <c r="Q13" s="543">
        <f>'ذخيره ماليات'!$R$25</f>
        <v>187083992</v>
      </c>
      <c r="R13" s="516"/>
    </row>
    <row r="14" spans="3:18" ht="30" customHeight="1">
      <c r="C14" s="563" t="s">
        <v>26</v>
      </c>
      <c r="D14" s="564"/>
      <c r="E14" s="564"/>
      <c r="F14" s="118">
        <v>8</v>
      </c>
      <c r="G14" s="543">
        <f>'موجودي مواد و كالا'!$I$24</f>
        <v>2140663948</v>
      </c>
      <c r="H14" s="543"/>
      <c r="I14" s="543">
        <f>'موجودي مواد و كالا'!$K$24</f>
        <v>2025985910</v>
      </c>
      <c r="J14" s="543"/>
      <c r="K14" s="564" t="s">
        <v>43</v>
      </c>
      <c r="L14" s="564"/>
      <c r="M14" s="564"/>
      <c r="N14" s="118">
        <v>18</v>
      </c>
      <c r="O14" s="543">
        <f>'سود سهام پيشنهادي و پرداختني'!$E$19</f>
        <v>38035198</v>
      </c>
      <c r="P14" s="543"/>
      <c r="Q14" s="543">
        <f>'سود سهام پيشنهادي و پرداختني'!$G$19</f>
        <v>547550491</v>
      </c>
      <c r="R14" s="516"/>
    </row>
    <row r="15" spans="3:18" ht="30" customHeight="1" thickBot="1">
      <c r="C15" s="563" t="s">
        <v>27</v>
      </c>
      <c r="D15" s="564"/>
      <c r="E15" s="564"/>
      <c r="F15" s="118">
        <v>9</v>
      </c>
      <c r="G15" s="544">
        <f>'سفارشات و پيش پرداختها'!$E$27</f>
        <v>313409111</v>
      </c>
      <c r="H15" s="544"/>
      <c r="I15" s="544">
        <f>'سفارشات و پيش پرداختها'!$G$27</f>
        <v>331656949</v>
      </c>
      <c r="J15" s="544"/>
      <c r="K15" s="564" t="s">
        <v>44</v>
      </c>
      <c r="L15" s="564"/>
      <c r="M15" s="564"/>
      <c r="N15" s="118">
        <v>19</v>
      </c>
      <c r="O15" s="544">
        <f>'تسهيلات مالي دريافتي'!$E$32</f>
        <v>1111216028</v>
      </c>
      <c r="P15" s="544"/>
      <c r="Q15" s="544">
        <f>'تسهيلات مالي دريافتي'!$G$32</f>
        <v>1452807570</v>
      </c>
      <c r="R15" s="515"/>
    </row>
    <row r="16" spans="3:18" ht="30" customHeight="1" thickBot="1">
      <c r="C16" s="535" t="s">
        <v>28</v>
      </c>
      <c r="D16" s="536"/>
      <c r="E16" s="536"/>
      <c r="F16" s="118"/>
      <c r="G16" s="545">
        <f>SUM(G10:H15)</f>
        <v>4056355137</v>
      </c>
      <c r="H16" s="545"/>
      <c r="I16" s="545">
        <f>SUM(I10:J15)</f>
        <v>3209163877</v>
      </c>
      <c r="J16" s="545"/>
      <c r="K16" s="536" t="s">
        <v>45</v>
      </c>
      <c r="L16" s="536"/>
      <c r="M16" s="536"/>
      <c r="N16" s="118"/>
      <c r="O16" s="545">
        <f>SUM(O10:P15)</f>
        <v>3650266021</v>
      </c>
      <c r="P16" s="545"/>
      <c r="Q16" s="545">
        <f>SUM(Q10:R15)</f>
        <v>3485386848</v>
      </c>
      <c r="R16" s="518"/>
    </row>
    <row r="17" spans="3:18" ht="30" customHeight="1">
      <c r="C17" s="537" t="s">
        <v>29</v>
      </c>
      <c r="D17" s="538"/>
      <c r="E17" s="538"/>
      <c r="F17" s="118"/>
      <c r="G17" s="543"/>
      <c r="H17" s="543"/>
      <c r="I17" s="543"/>
      <c r="J17" s="543"/>
      <c r="K17" s="548" t="s">
        <v>673</v>
      </c>
      <c r="L17" s="548"/>
      <c r="M17" s="548"/>
      <c r="N17" s="118"/>
      <c r="O17" s="543"/>
      <c r="P17" s="543"/>
      <c r="Q17" s="543"/>
      <c r="R17" s="516"/>
    </row>
    <row r="18" spans="3:18" ht="30" customHeight="1">
      <c r="C18" s="563" t="s">
        <v>30</v>
      </c>
      <c r="D18" s="564"/>
      <c r="E18" s="564"/>
      <c r="F18" s="118">
        <v>10</v>
      </c>
      <c r="G18" s="543">
        <f>'داراييهاي ثابت مشهود'!$Y$51</f>
        <v>1019165555</v>
      </c>
      <c r="H18" s="543"/>
      <c r="I18" s="543">
        <f>'داراييهاي ثابت مشهود'!$AA$51</f>
        <v>848040455</v>
      </c>
      <c r="J18" s="543"/>
      <c r="K18" s="564" t="s">
        <v>46</v>
      </c>
      <c r="L18" s="564"/>
      <c r="M18" s="564"/>
      <c r="N18" s="118">
        <v>20</v>
      </c>
      <c r="O18" s="543">
        <f>'حسابهاواسناد پرداختني بلند مدت'!$E$29</f>
        <v>0</v>
      </c>
      <c r="P18" s="543"/>
      <c r="Q18" s="543">
        <f>'حسابهاواسناد پرداختني بلند مدت'!$G$29</f>
        <v>0</v>
      </c>
      <c r="R18" s="516"/>
    </row>
    <row r="19" spans="3:18" ht="30" customHeight="1">
      <c r="C19" s="563" t="s">
        <v>205</v>
      </c>
      <c r="D19" s="564"/>
      <c r="E19" s="564"/>
      <c r="F19" s="118">
        <v>11</v>
      </c>
      <c r="G19" s="543">
        <f>'داراييهاي نامشهود'!$H$21</f>
        <v>33511093</v>
      </c>
      <c r="H19" s="543"/>
      <c r="I19" s="543">
        <f>'داراييهاي نامشهود'!$J$21</f>
        <v>33238063</v>
      </c>
      <c r="J19" s="543"/>
      <c r="K19" s="564" t="s">
        <v>47</v>
      </c>
      <c r="L19" s="564"/>
      <c r="M19" s="564"/>
      <c r="N19" s="118">
        <v>19</v>
      </c>
      <c r="O19" s="543">
        <f>'تسهيلات مالي دريافتي'!$E$31</f>
        <v>121156496</v>
      </c>
      <c r="P19" s="543"/>
      <c r="Q19" s="543">
        <f>'تسهيلات مالي دريافتي'!$G$31</f>
        <v>209187429</v>
      </c>
      <c r="R19" s="516"/>
    </row>
    <row r="20" spans="3:18" ht="30" customHeight="1" thickBot="1">
      <c r="C20" s="563" t="s">
        <v>31</v>
      </c>
      <c r="D20" s="564"/>
      <c r="E20" s="564"/>
      <c r="F20" s="118">
        <v>12</v>
      </c>
      <c r="G20" s="543">
        <f>'سرمايه گذاري هاي بلند مدت'!$M$37</f>
        <v>12750000</v>
      </c>
      <c r="H20" s="543"/>
      <c r="I20" s="543">
        <f>'سرمايه گذاري هاي بلند مدت'!$G$20</f>
        <v>12750000</v>
      </c>
      <c r="J20" s="543"/>
      <c r="K20" s="564" t="s">
        <v>48</v>
      </c>
      <c r="L20" s="564"/>
      <c r="M20" s="564"/>
      <c r="N20" s="118">
        <v>21</v>
      </c>
      <c r="O20" s="544">
        <f>'ذخيره مزاياي پايان خدمت كاركنان'!$E$23</f>
        <v>29534911</v>
      </c>
      <c r="P20" s="544"/>
      <c r="Q20" s="544">
        <f>'ذخيره مزاياي پايان خدمت كاركنان'!$G$23</f>
        <v>22247733</v>
      </c>
      <c r="R20" s="515"/>
    </row>
    <row r="21" spans="3:19" ht="30" customHeight="1" thickBot="1">
      <c r="C21" s="563" t="s">
        <v>32</v>
      </c>
      <c r="D21" s="564"/>
      <c r="E21" s="564"/>
      <c r="F21" s="118">
        <v>13</v>
      </c>
      <c r="G21" s="544">
        <f>'ساير داراييها'!$E$18</f>
        <v>247537431</v>
      </c>
      <c r="H21" s="544"/>
      <c r="I21" s="544">
        <f>'ساير داراييها'!$G$18</f>
        <v>173385463</v>
      </c>
      <c r="J21" s="544"/>
      <c r="K21" s="536" t="s">
        <v>49</v>
      </c>
      <c r="L21" s="536"/>
      <c r="M21" s="536"/>
      <c r="N21" s="118"/>
      <c r="O21" s="545">
        <f>SUM(O18:P20)</f>
        <v>150691407</v>
      </c>
      <c r="P21" s="545"/>
      <c r="Q21" s="545">
        <f>SUM(Q18:R20)</f>
        <v>231435162</v>
      </c>
      <c r="R21" s="518"/>
      <c r="S21" s="6"/>
    </row>
    <row r="22" spans="3:19" ht="30" customHeight="1" thickBot="1">
      <c r="C22" s="535" t="s">
        <v>33</v>
      </c>
      <c r="D22" s="536"/>
      <c r="E22" s="536"/>
      <c r="F22" s="118"/>
      <c r="G22" s="545">
        <f>SUM(G18:H21)</f>
        <v>1312964079</v>
      </c>
      <c r="H22" s="545"/>
      <c r="I22" s="545">
        <f>SUM(I18:J21)</f>
        <v>1067413981</v>
      </c>
      <c r="J22" s="545"/>
      <c r="K22" s="536" t="s">
        <v>50</v>
      </c>
      <c r="L22" s="536"/>
      <c r="M22" s="536"/>
      <c r="N22" s="118"/>
      <c r="O22" s="545">
        <f>(O21+O16)</f>
        <v>3800957428</v>
      </c>
      <c r="P22" s="545"/>
      <c r="Q22" s="545">
        <f>(Q21+Q16)</f>
        <v>3716822010</v>
      </c>
      <c r="R22" s="518"/>
      <c r="S22" s="6"/>
    </row>
    <row r="23" spans="3:18" ht="30" customHeight="1">
      <c r="C23" s="122"/>
      <c r="D23" s="123"/>
      <c r="E23" s="123"/>
      <c r="F23" s="118"/>
      <c r="G23" s="543"/>
      <c r="H23" s="543"/>
      <c r="I23" s="543"/>
      <c r="J23" s="543"/>
      <c r="K23" s="548" t="s">
        <v>51</v>
      </c>
      <c r="L23" s="548"/>
      <c r="M23" s="548"/>
      <c r="N23" s="118"/>
      <c r="O23" s="543"/>
      <c r="P23" s="543"/>
      <c r="Q23" s="543"/>
      <c r="R23" s="517"/>
    </row>
    <row r="24" spans="3:18" ht="30" customHeight="1">
      <c r="C24" s="122"/>
      <c r="D24" s="123"/>
      <c r="E24" s="123"/>
      <c r="F24" s="118"/>
      <c r="G24" s="543"/>
      <c r="H24" s="543"/>
      <c r="I24" s="543"/>
      <c r="J24" s="543"/>
      <c r="K24" s="564" t="s">
        <v>813</v>
      </c>
      <c r="L24" s="564"/>
      <c r="M24" s="564"/>
      <c r="N24" s="118">
        <v>22</v>
      </c>
      <c r="O24" s="543">
        <f>سرمايه!$J$15</f>
        <v>600000000</v>
      </c>
      <c r="P24" s="543"/>
      <c r="Q24" s="543">
        <f>سرمايه!$J$13</f>
        <v>300000000</v>
      </c>
      <c r="R24" s="516"/>
    </row>
    <row r="25" spans="3:18" ht="30" customHeight="1">
      <c r="C25" s="122"/>
      <c r="D25" s="123"/>
      <c r="E25" s="123"/>
      <c r="F25" s="118"/>
      <c r="G25" s="543"/>
      <c r="H25" s="543"/>
      <c r="I25" s="543"/>
      <c r="J25" s="543"/>
      <c r="K25" s="564" t="s">
        <v>52</v>
      </c>
      <c r="L25" s="564"/>
      <c r="M25" s="564"/>
      <c r="N25" s="118">
        <v>23</v>
      </c>
      <c r="O25" s="543">
        <f>'اندوخته قانوني '!$H$36</f>
        <v>60000000</v>
      </c>
      <c r="P25" s="543"/>
      <c r="Q25" s="543">
        <f>'اندوخته قانوني '!$H$34</f>
        <v>30000000</v>
      </c>
      <c r="R25" s="516"/>
    </row>
    <row r="26" spans="3:18" ht="30" customHeight="1">
      <c r="C26" s="122"/>
      <c r="D26" s="123"/>
      <c r="E26" s="123"/>
      <c r="F26" s="118"/>
      <c r="G26" s="543"/>
      <c r="H26" s="543"/>
      <c r="I26" s="543"/>
      <c r="J26" s="543"/>
      <c r="K26" s="564" t="s">
        <v>53</v>
      </c>
      <c r="L26" s="564"/>
      <c r="M26" s="564"/>
      <c r="N26" s="118">
        <v>24</v>
      </c>
      <c r="O26" s="543">
        <f>'ساير اندوخته ها'!$J$27</f>
        <v>85404489</v>
      </c>
      <c r="P26" s="543"/>
      <c r="Q26" s="543">
        <f>'ساير اندوخته ها'!$K$27</f>
        <v>85404489</v>
      </c>
      <c r="R26" s="516"/>
    </row>
    <row r="27" spans="3:18" ht="30" customHeight="1">
      <c r="C27" s="122"/>
      <c r="D27" s="123"/>
      <c r="E27" s="123"/>
      <c r="F27" s="118"/>
      <c r="G27" s="543"/>
      <c r="H27" s="543"/>
      <c r="I27" s="543"/>
      <c r="J27" s="543"/>
      <c r="K27" s="564" t="s">
        <v>54</v>
      </c>
      <c r="L27" s="564"/>
      <c r="M27" s="564"/>
      <c r="N27" s="118">
        <v>40</v>
      </c>
      <c r="O27" s="543">
        <v>0</v>
      </c>
      <c r="P27" s="543"/>
      <c r="Q27" s="543">
        <v>0</v>
      </c>
      <c r="R27" s="516"/>
    </row>
    <row r="28" spans="3:18" ht="30" customHeight="1" thickBot="1">
      <c r="C28" s="122"/>
      <c r="D28" s="123"/>
      <c r="E28" s="123"/>
      <c r="F28" s="118"/>
      <c r="G28" s="543"/>
      <c r="H28" s="543"/>
      <c r="I28" s="543"/>
      <c r="J28" s="543"/>
      <c r="K28" s="564" t="s">
        <v>55</v>
      </c>
      <c r="L28" s="564"/>
      <c r="M28" s="564"/>
      <c r="N28" s="118"/>
      <c r="O28" s="544">
        <f>'صورت سود و زيان'!$L$43</f>
        <v>822957299</v>
      </c>
      <c r="P28" s="544"/>
      <c r="Q28" s="544">
        <f>'صورت سود و زيان'!$N$43</f>
        <v>144351359</v>
      </c>
      <c r="R28" s="515"/>
    </row>
    <row r="29" spans="3:18" ht="30" customHeight="1" thickBot="1">
      <c r="C29" s="122"/>
      <c r="D29" s="123"/>
      <c r="E29" s="123"/>
      <c r="F29" s="118"/>
      <c r="G29" s="543"/>
      <c r="H29" s="543"/>
      <c r="I29" s="543"/>
      <c r="J29" s="543"/>
      <c r="K29" s="536" t="s">
        <v>56</v>
      </c>
      <c r="L29" s="536"/>
      <c r="M29" s="536"/>
      <c r="N29" s="118"/>
      <c r="O29" s="544">
        <f>SUM(O24:P28)</f>
        <v>1568361788</v>
      </c>
      <c r="P29" s="544"/>
      <c r="Q29" s="544">
        <f>SUM(Q24:R28)</f>
        <v>559755848</v>
      </c>
      <c r="R29" s="514"/>
    </row>
    <row r="30" spans="3:18" ht="30" customHeight="1" thickBot="1">
      <c r="C30" s="520" t="s">
        <v>58</v>
      </c>
      <c r="D30" s="521"/>
      <c r="E30" s="521"/>
      <c r="F30" s="118"/>
      <c r="G30" s="510">
        <f>(G22+G16)</f>
        <v>5369319216</v>
      </c>
      <c r="H30" s="510"/>
      <c r="I30" s="510">
        <f>(I22+I16)</f>
        <v>4276577858</v>
      </c>
      <c r="J30" s="510"/>
      <c r="K30" s="536" t="s">
        <v>57</v>
      </c>
      <c r="L30" s="536"/>
      <c r="M30" s="536"/>
      <c r="N30" s="118"/>
      <c r="O30" s="511">
        <f>(O22+O29)</f>
        <v>5369319216</v>
      </c>
      <c r="P30" s="511"/>
      <c r="Q30" s="512">
        <f>(Q22+Q29)</f>
        <v>4276577858</v>
      </c>
      <c r="R30" s="513"/>
    </row>
    <row r="31" spans="3:18" ht="30" customHeight="1">
      <c r="C31" s="122"/>
      <c r="D31" s="123"/>
      <c r="E31" s="123"/>
      <c r="F31" s="118"/>
      <c r="G31" s="124"/>
      <c r="H31" s="124"/>
      <c r="I31" s="549"/>
      <c r="J31" s="549"/>
      <c r="K31" s="549"/>
      <c r="L31" s="549"/>
      <c r="M31" s="549"/>
      <c r="N31" s="118"/>
      <c r="O31" s="125"/>
      <c r="P31" s="125"/>
      <c r="Q31" s="124"/>
      <c r="R31" s="126"/>
    </row>
    <row r="32" spans="3:18" ht="30" customHeight="1" thickBot="1">
      <c r="C32" s="530" t="s">
        <v>61</v>
      </c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2"/>
    </row>
    <row r="33" spans="11:13" ht="30" customHeight="1" thickTop="1">
      <c r="K33" s="529"/>
      <c r="L33" s="529"/>
      <c r="M33" s="529"/>
    </row>
    <row r="34" spans="11:13" ht="30" customHeight="1">
      <c r="K34" s="529"/>
      <c r="L34" s="529"/>
      <c r="M34" s="529"/>
    </row>
    <row r="35" spans="11:13" ht="30" customHeight="1">
      <c r="K35" s="529"/>
      <c r="L35" s="529"/>
      <c r="M35" s="529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</sheetData>
  <mergeCells count="149">
    <mergeCell ref="C30:E30"/>
    <mergeCell ref="I30:J30"/>
    <mergeCell ref="I31:J31"/>
    <mergeCell ref="G17:H17"/>
    <mergeCell ref="G23:H23"/>
    <mergeCell ref="G24:H24"/>
    <mergeCell ref="G25:H25"/>
    <mergeCell ref="G26:H26"/>
    <mergeCell ref="G27:H27"/>
    <mergeCell ref="G28:H28"/>
    <mergeCell ref="G29:H29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Q11:R11"/>
    <mergeCell ref="Q10:R10"/>
    <mergeCell ref="Q9:R9"/>
    <mergeCell ref="I9:J9"/>
    <mergeCell ref="I10:J10"/>
    <mergeCell ref="I11:J11"/>
    <mergeCell ref="Q15:R15"/>
    <mergeCell ref="Q14:R14"/>
    <mergeCell ref="Q13:R13"/>
    <mergeCell ref="Q12:R12"/>
    <mergeCell ref="Q19:R19"/>
    <mergeCell ref="Q17:R17"/>
    <mergeCell ref="Q18:R18"/>
    <mergeCell ref="Q16:R16"/>
    <mergeCell ref="Q23:R23"/>
    <mergeCell ref="Q22:R22"/>
    <mergeCell ref="Q21:R21"/>
    <mergeCell ref="Q20:R20"/>
    <mergeCell ref="Q27:R27"/>
    <mergeCell ref="Q26:R26"/>
    <mergeCell ref="Q25:R25"/>
    <mergeCell ref="Q24:R24"/>
    <mergeCell ref="O30:P30"/>
    <mergeCell ref="Q30:R30"/>
    <mergeCell ref="Q29:R29"/>
    <mergeCell ref="Q28:R28"/>
    <mergeCell ref="O26:P26"/>
    <mergeCell ref="O27:P27"/>
    <mergeCell ref="O28:P28"/>
    <mergeCell ref="O29:P29"/>
    <mergeCell ref="O22:P22"/>
    <mergeCell ref="O23:P23"/>
    <mergeCell ref="O24:P24"/>
    <mergeCell ref="O25:P25"/>
    <mergeCell ref="O18:P18"/>
    <mergeCell ref="O19:P19"/>
    <mergeCell ref="O20:P20"/>
    <mergeCell ref="O21:P21"/>
    <mergeCell ref="G30:H30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7:P7"/>
    <mergeCell ref="Q7:R7"/>
    <mergeCell ref="Q6:R6"/>
    <mergeCell ref="O8:P8"/>
    <mergeCell ref="Q8:R8"/>
    <mergeCell ref="K33:M33"/>
    <mergeCell ref="K34:M34"/>
    <mergeCell ref="K35:M35"/>
    <mergeCell ref="C32:R32"/>
    <mergeCell ref="K28:M28"/>
    <mergeCell ref="K29:M29"/>
    <mergeCell ref="K30:M30"/>
    <mergeCell ref="K31:M31"/>
    <mergeCell ref="K24:M24"/>
    <mergeCell ref="K25:M25"/>
    <mergeCell ref="K26:M26"/>
    <mergeCell ref="K27:M27"/>
    <mergeCell ref="K20:M20"/>
    <mergeCell ref="K21:M21"/>
    <mergeCell ref="K22:M22"/>
    <mergeCell ref="K23:M23"/>
    <mergeCell ref="K16:M16"/>
    <mergeCell ref="K17:M17"/>
    <mergeCell ref="K18:M18"/>
    <mergeCell ref="K19:M19"/>
    <mergeCell ref="K12:M12"/>
    <mergeCell ref="K13:M13"/>
    <mergeCell ref="K14:M14"/>
    <mergeCell ref="K15:M15"/>
    <mergeCell ref="K7:M7"/>
    <mergeCell ref="K9:M9"/>
    <mergeCell ref="K10:M10"/>
    <mergeCell ref="K11:M11"/>
    <mergeCell ref="K8:M8"/>
    <mergeCell ref="G20:H20"/>
    <mergeCell ref="G21:H21"/>
    <mergeCell ref="G22:H22"/>
    <mergeCell ref="I8:J8"/>
    <mergeCell ref="I12:J12"/>
    <mergeCell ref="I14:J14"/>
    <mergeCell ref="I13:J13"/>
    <mergeCell ref="I15:J15"/>
    <mergeCell ref="I16:J16"/>
    <mergeCell ref="I17:J17"/>
    <mergeCell ref="G15:H15"/>
    <mergeCell ref="G16:H16"/>
    <mergeCell ref="G18:H18"/>
    <mergeCell ref="G19:H19"/>
    <mergeCell ref="C22:E22"/>
    <mergeCell ref="C7:E7"/>
    <mergeCell ref="G7:H7"/>
    <mergeCell ref="G8:H8"/>
    <mergeCell ref="G9:H9"/>
    <mergeCell ref="G10:H10"/>
    <mergeCell ref="G11:H11"/>
    <mergeCell ref="G12:H12"/>
    <mergeCell ref="G13:H13"/>
    <mergeCell ref="G14:H14"/>
    <mergeCell ref="C18:E18"/>
    <mergeCell ref="C19:E19"/>
    <mergeCell ref="C20:E20"/>
    <mergeCell ref="C21:E21"/>
    <mergeCell ref="C14:E14"/>
    <mergeCell ref="C15:E15"/>
    <mergeCell ref="C16:E16"/>
    <mergeCell ref="C17:E17"/>
    <mergeCell ref="C10:E10"/>
    <mergeCell ref="C11:E11"/>
    <mergeCell ref="C12:E12"/>
    <mergeCell ref="C13:E13"/>
    <mergeCell ref="C9:E9"/>
    <mergeCell ref="I7:J7"/>
    <mergeCell ref="I6:J6"/>
    <mergeCell ref="C8:E8"/>
    <mergeCell ref="C5:R5"/>
    <mergeCell ref="H2:N2"/>
    <mergeCell ref="H3:N3"/>
    <mergeCell ref="H4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L32"/>
  <sheetViews>
    <sheetView rightToLeft="1" workbookViewId="0" topLeftCell="A19">
      <selection activeCell="N25" sqref="N25"/>
    </sheetView>
  </sheetViews>
  <sheetFormatPr defaultColWidth="9.140625" defaultRowHeight="12.75"/>
  <cols>
    <col min="2" max="2" width="21.7109375" style="0" customWidth="1"/>
    <col min="4" max="4" width="14.00390625" style="0" customWidth="1"/>
    <col min="5" max="5" width="15.00390625" style="0" customWidth="1"/>
    <col min="6" max="6" width="3.421875" style="0" customWidth="1"/>
    <col min="7" max="7" width="16.57421875" style="0" customWidth="1"/>
    <col min="8" max="8" width="17.00390625" style="0" customWidth="1"/>
    <col min="9" max="9" width="2.421875" style="0" customWidth="1"/>
    <col min="10" max="10" width="16.8515625" style="0" customWidth="1"/>
    <col min="11" max="11" width="17.00390625" style="0" customWidth="1"/>
    <col min="12" max="12" width="1.7109375" style="0" customWidth="1"/>
  </cols>
  <sheetData>
    <row r="1" ht="13.5" thickBot="1"/>
    <row r="2" spans="2:12" ht="12.75">
      <c r="B2" s="609" t="s">
        <v>545</v>
      </c>
      <c r="C2" s="610"/>
      <c r="D2" s="610"/>
      <c r="E2" s="610"/>
      <c r="F2" s="610"/>
      <c r="G2" s="610"/>
      <c r="H2" s="610"/>
      <c r="I2" s="610"/>
      <c r="J2" s="610"/>
      <c r="K2" s="610"/>
      <c r="L2" s="611"/>
    </row>
    <row r="3" spans="2:12" ht="13.5" thickBot="1">
      <c r="B3" s="612"/>
      <c r="C3" s="613"/>
      <c r="D3" s="613"/>
      <c r="E3" s="613"/>
      <c r="F3" s="613"/>
      <c r="G3" s="613"/>
      <c r="H3" s="613"/>
      <c r="I3" s="613"/>
      <c r="J3" s="613"/>
      <c r="K3" s="613"/>
      <c r="L3" s="614"/>
    </row>
    <row r="4" ht="13.5" thickBot="1"/>
    <row r="5" spans="2:12" ht="12.75">
      <c r="B5" s="582" t="s">
        <v>817</v>
      </c>
      <c r="C5" s="583"/>
      <c r="D5" s="583"/>
      <c r="E5" s="583"/>
      <c r="F5" s="583"/>
      <c r="G5" s="583"/>
      <c r="H5" s="583"/>
      <c r="I5" s="583"/>
      <c r="J5" s="583"/>
      <c r="K5" s="583"/>
      <c r="L5" s="584"/>
    </row>
    <row r="6" spans="2:12" ht="12.75">
      <c r="B6" s="585"/>
      <c r="C6" s="586"/>
      <c r="D6" s="586"/>
      <c r="E6" s="586"/>
      <c r="F6" s="586"/>
      <c r="G6" s="586"/>
      <c r="H6" s="586"/>
      <c r="I6" s="586"/>
      <c r="J6" s="586"/>
      <c r="K6" s="586"/>
      <c r="L6" s="587"/>
    </row>
    <row r="7" spans="2:12" ht="12.75">
      <c r="B7" s="585" t="s">
        <v>121</v>
      </c>
      <c r="C7" s="586"/>
      <c r="D7" s="586"/>
      <c r="E7" s="586"/>
      <c r="F7" s="586"/>
      <c r="G7" s="586"/>
      <c r="H7" s="586"/>
      <c r="I7" s="586"/>
      <c r="J7" s="586"/>
      <c r="K7" s="586"/>
      <c r="L7" s="587"/>
    </row>
    <row r="8" spans="2:12" ht="12.75">
      <c r="B8" s="585"/>
      <c r="C8" s="586"/>
      <c r="D8" s="586"/>
      <c r="E8" s="586"/>
      <c r="F8" s="586"/>
      <c r="G8" s="586"/>
      <c r="H8" s="586"/>
      <c r="I8" s="586"/>
      <c r="J8" s="586"/>
      <c r="K8" s="586"/>
      <c r="L8" s="587"/>
    </row>
    <row r="9" spans="2:12" ht="12.75">
      <c r="B9" s="585" t="s">
        <v>414</v>
      </c>
      <c r="C9" s="586"/>
      <c r="D9" s="586"/>
      <c r="E9" s="586"/>
      <c r="F9" s="586"/>
      <c r="G9" s="586"/>
      <c r="H9" s="586"/>
      <c r="I9" s="586"/>
      <c r="J9" s="586"/>
      <c r="K9" s="586"/>
      <c r="L9" s="587"/>
    </row>
    <row r="10" spans="2:12" ht="13.5" thickBot="1">
      <c r="B10" s="588"/>
      <c r="C10" s="589"/>
      <c r="D10" s="589"/>
      <c r="E10" s="589"/>
      <c r="F10" s="589"/>
      <c r="G10" s="589"/>
      <c r="H10" s="589"/>
      <c r="I10" s="589"/>
      <c r="J10" s="589"/>
      <c r="K10" s="589"/>
      <c r="L10" s="550"/>
    </row>
    <row r="11" ht="13.5" thickBot="1"/>
    <row r="12" spans="2:12" ht="12.75">
      <c r="B12" s="607" t="s">
        <v>293</v>
      </c>
      <c r="C12" s="608"/>
      <c r="D12" s="608"/>
      <c r="E12" s="608"/>
      <c r="F12" s="608"/>
      <c r="G12" s="608"/>
      <c r="H12" s="608"/>
      <c r="I12" s="608"/>
      <c r="J12" s="608"/>
      <c r="K12" s="608"/>
      <c r="L12" s="618"/>
    </row>
    <row r="13" spans="2:12" ht="12.75">
      <c r="B13" s="601"/>
      <c r="C13" s="602"/>
      <c r="D13" s="602"/>
      <c r="E13" s="602"/>
      <c r="F13" s="602"/>
      <c r="G13" s="602"/>
      <c r="H13" s="602"/>
      <c r="I13" s="602"/>
      <c r="J13" s="602"/>
      <c r="K13" s="602"/>
      <c r="L13" s="603"/>
    </row>
    <row r="14" spans="2:12" ht="12.75">
      <c r="B14" s="601" t="s">
        <v>294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3"/>
    </row>
    <row r="15" spans="2:12" ht="12.75">
      <c r="B15" s="601"/>
      <c r="C15" s="602"/>
      <c r="D15" s="602"/>
      <c r="E15" s="602"/>
      <c r="F15" s="602"/>
      <c r="G15" s="602"/>
      <c r="H15" s="602"/>
      <c r="I15" s="602"/>
      <c r="J15" s="602"/>
      <c r="K15" s="602"/>
      <c r="L15" s="603"/>
    </row>
    <row r="16" spans="2:12" ht="12.75">
      <c r="B16" s="601" t="s">
        <v>295</v>
      </c>
      <c r="C16" s="602"/>
      <c r="D16" s="602"/>
      <c r="E16" s="602"/>
      <c r="F16" s="602"/>
      <c r="G16" s="602"/>
      <c r="H16" s="602"/>
      <c r="I16" s="602"/>
      <c r="J16" s="602"/>
      <c r="K16" s="602"/>
      <c r="L16" s="603"/>
    </row>
    <row r="17" spans="2:12" ht="12.75">
      <c r="B17" s="601"/>
      <c r="C17" s="602"/>
      <c r="D17" s="602"/>
      <c r="E17" s="602"/>
      <c r="F17" s="602"/>
      <c r="G17" s="602"/>
      <c r="H17" s="602"/>
      <c r="I17" s="602"/>
      <c r="J17" s="602"/>
      <c r="K17" s="602"/>
      <c r="L17" s="603"/>
    </row>
    <row r="18" spans="2:12" ht="12.75">
      <c r="B18" s="601" t="s">
        <v>296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3"/>
    </row>
    <row r="19" spans="2:12" ht="13.5" thickBot="1">
      <c r="B19" s="604"/>
      <c r="C19" s="605"/>
      <c r="D19" s="605"/>
      <c r="E19" s="605"/>
      <c r="F19" s="605"/>
      <c r="G19" s="605"/>
      <c r="H19" s="605"/>
      <c r="I19" s="605"/>
      <c r="J19" s="605"/>
      <c r="K19" s="605"/>
      <c r="L19" s="606"/>
    </row>
    <row r="20" ht="13.5" thickBot="1"/>
    <row r="21" spans="2:12" s="19" customFormat="1" ht="18.75" thickBot="1">
      <c r="B21" s="298"/>
      <c r="C21" s="238"/>
      <c r="D21" s="650" t="s">
        <v>292</v>
      </c>
      <c r="E21" s="650"/>
      <c r="F21" s="238"/>
      <c r="G21" s="650" t="s">
        <v>291</v>
      </c>
      <c r="H21" s="650"/>
      <c r="I21" s="238"/>
      <c r="J21" s="649" t="s">
        <v>209</v>
      </c>
      <c r="K21" s="649"/>
      <c r="L21" s="239"/>
    </row>
    <row r="22" spans="2:12" s="19" customFormat="1" ht="18.75" thickBot="1">
      <c r="B22" s="209"/>
      <c r="C22" s="210"/>
      <c r="D22" s="238">
        <v>1385</v>
      </c>
      <c r="E22" s="238">
        <v>1384</v>
      </c>
      <c r="F22" s="210"/>
      <c r="G22" s="238">
        <v>1385</v>
      </c>
      <c r="H22" s="238">
        <v>1384</v>
      </c>
      <c r="I22" s="210"/>
      <c r="J22" s="210">
        <v>1385</v>
      </c>
      <c r="K22" s="210">
        <v>1384</v>
      </c>
      <c r="L22" s="211"/>
    </row>
    <row r="23" spans="2:12" s="19" customFormat="1" ht="18">
      <c r="B23" s="209"/>
      <c r="C23" s="210"/>
      <c r="D23" s="238" t="s">
        <v>20</v>
      </c>
      <c r="E23" s="238" t="s">
        <v>20</v>
      </c>
      <c r="F23" s="210"/>
      <c r="G23" s="238" t="s">
        <v>20</v>
      </c>
      <c r="H23" s="238" t="s">
        <v>20</v>
      </c>
      <c r="I23" s="210"/>
      <c r="J23" s="238" t="s">
        <v>20</v>
      </c>
      <c r="K23" s="238" t="s">
        <v>20</v>
      </c>
      <c r="L23" s="211"/>
    </row>
    <row r="24" spans="2:12" ht="20.25">
      <c r="B24" s="222" t="s">
        <v>278</v>
      </c>
      <c r="C24" s="223"/>
      <c r="D24" s="220">
        <v>235085</v>
      </c>
      <c r="E24" s="220">
        <v>235085</v>
      </c>
      <c r="F24" s="220"/>
      <c r="G24" s="220">
        <v>85169404</v>
      </c>
      <c r="H24" s="220">
        <v>85169404</v>
      </c>
      <c r="I24" s="220"/>
      <c r="J24" s="220">
        <f aca="true" t="shared" si="0" ref="J24:K26">D24+G24</f>
        <v>85404489</v>
      </c>
      <c r="K24" s="220">
        <f t="shared" si="0"/>
        <v>85404489</v>
      </c>
      <c r="L24" s="314"/>
    </row>
    <row r="25" spans="2:12" ht="20.25">
      <c r="B25" s="222" t="s">
        <v>289</v>
      </c>
      <c r="C25" s="223"/>
      <c r="D25" s="220">
        <v>0</v>
      </c>
      <c r="E25" s="220">
        <v>0</v>
      </c>
      <c r="F25" s="220"/>
      <c r="G25" s="220">
        <v>0</v>
      </c>
      <c r="H25" s="220">
        <v>0</v>
      </c>
      <c r="I25" s="220"/>
      <c r="J25" s="220">
        <f t="shared" si="0"/>
        <v>0</v>
      </c>
      <c r="K25" s="220">
        <f t="shared" si="0"/>
        <v>0</v>
      </c>
      <c r="L25" s="314"/>
    </row>
    <row r="26" spans="2:12" ht="21" thickBot="1">
      <c r="B26" s="222" t="s">
        <v>290</v>
      </c>
      <c r="C26" s="223"/>
      <c r="D26" s="220">
        <v>0</v>
      </c>
      <c r="E26" s="220">
        <v>0</v>
      </c>
      <c r="F26" s="220"/>
      <c r="G26" s="220">
        <v>0</v>
      </c>
      <c r="H26" s="224">
        <v>0</v>
      </c>
      <c r="I26" s="220"/>
      <c r="J26" s="224">
        <f t="shared" si="0"/>
        <v>0</v>
      </c>
      <c r="K26" s="224">
        <f t="shared" si="0"/>
        <v>0</v>
      </c>
      <c r="L26" s="314"/>
    </row>
    <row r="27" spans="2:12" ht="21" thickBot="1">
      <c r="B27" s="222" t="s">
        <v>281</v>
      </c>
      <c r="C27" s="223"/>
      <c r="D27" s="260">
        <f>D24-D25+D26</f>
        <v>235085</v>
      </c>
      <c r="E27" s="260">
        <f aca="true" t="shared" si="1" ref="E27:K27">E24-E25+E26</f>
        <v>235085</v>
      </c>
      <c r="F27" s="220"/>
      <c r="G27" s="260">
        <f t="shared" si="1"/>
        <v>85169404</v>
      </c>
      <c r="H27" s="220">
        <f t="shared" si="1"/>
        <v>85169404</v>
      </c>
      <c r="I27" s="220">
        <f t="shared" si="1"/>
        <v>0</v>
      </c>
      <c r="J27" s="220">
        <f t="shared" si="1"/>
        <v>85404489</v>
      </c>
      <c r="K27" s="220">
        <f t="shared" si="1"/>
        <v>85404489</v>
      </c>
      <c r="L27" s="314"/>
    </row>
    <row r="28" spans="2:12" ht="21.75" thickBot="1" thickTop="1">
      <c r="B28" s="240"/>
      <c r="C28" s="241"/>
      <c r="D28" s="307"/>
      <c r="E28" s="307"/>
      <c r="F28" s="224"/>
      <c r="G28" s="307"/>
      <c r="H28" s="307"/>
      <c r="I28" s="224"/>
      <c r="J28" s="307"/>
      <c r="K28" s="307"/>
      <c r="L28" s="332"/>
    </row>
    <row r="29" spans="2:12" ht="20.25">
      <c r="B29" s="22"/>
      <c r="C29" s="22"/>
      <c r="D29" s="4"/>
      <c r="E29" s="4"/>
      <c r="F29" s="4"/>
      <c r="G29" s="4"/>
      <c r="H29" s="4"/>
      <c r="I29" s="4"/>
      <c r="J29" s="4"/>
      <c r="K29" s="4"/>
      <c r="L29" s="22"/>
    </row>
    <row r="30" spans="2:12" ht="2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ht="2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2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</sheetData>
  <mergeCells count="11">
    <mergeCell ref="B9:L10"/>
    <mergeCell ref="B12:L13"/>
    <mergeCell ref="B2:L3"/>
    <mergeCell ref="B18:L19"/>
    <mergeCell ref="B5:L6"/>
    <mergeCell ref="B7:L8"/>
    <mergeCell ref="D21:E21"/>
    <mergeCell ref="G21:H21"/>
    <mergeCell ref="J21:K21"/>
    <mergeCell ref="B14:L15"/>
    <mergeCell ref="B16:L1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C2:Q96"/>
  <sheetViews>
    <sheetView rightToLeft="1" workbookViewId="0" topLeftCell="G88">
      <selection activeCell="C101" sqref="C101"/>
    </sheetView>
  </sheetViews>
  <sheetFormatPr defaultColWidth="9.140625" defaultRowHeight="12.75"/>
  <cols>
    <col min="3" max="3" width="34.8515625" style="41" customWidth="1"/>
    <col min="5" max="5" width="20.28125" style="0" customWidth="1"/>
    <col min="6" max="6" width="2.57421875" style="0" customWidth="1"/>
    <col min="7" max="7" width="22.57421875" style="0" customWidth="1"/>
    <col min="8" max="8" width="3.00390625" style="0" customWidth="1"/>
    <col min="9" max="9" width="20.421875" style="0" customWidth="1"/>
    <col min="10" max="10" width="2.28125" style="0" customWidth="1"/>
    <col min="11" max="11" width="44.140625" style="0" customWidth="1"/>
    <col min="12" max="12" width="2.8515625" style="0" customWidth="1"/>
  </cols>
  <sheetData>
    <row r="1" ht="13.5" thickBot="1"/>
    <row r="2" spans="3:12" ht="9" customHeight="1">
      <c r="C2" s="609" t="s">
        <v>546</v>
      </c>
      <c r="D2" s="610"/>
      <c r="E2" s="610"/>
      <c r="F2" s="610"/>
      <c r="G2" s="610"/>
      <c r="H2" s="610"/>
      <c r="I2" s="610"/>
      <c r="J2" s="610"/>
      <c r="K2" s="610"/>
      <c r="L2" s="611"/>
    </row>
    <row r="3" spans="3:12" ht="20.25" customHeight="1" thickBot="1">
      <c r="C3" s="612"/>
      <c r="D3" s="613"/>
      <c r="E3" s="613"/>
      <c r="F3" s="613"/>
      <c r="G3" s="613"/>
      <c r="H3" s="613"/>
      <c r="I3" s="613"/>
      <c r="J3" s="613"/>
      <c r="K3" s="613"/>
      <c r="L3" s="614"/>
    </row>
    <row r="4" ht="13.5" thickBot="1"/>
    <row r="5" spans="3:12" ht="12.75">
      <c r="C5" s="582" t="s">
        <v>817</v>
      </c>
      <c r="D5" s="583"/>
      <c r="E5" s="583"/>
      <c r="F5" s="583"/>
      <c r="G5" s="583"/>
      <c r="H5" s="583"/>
      <c r="I5" s="583"/>
      <c r="J5" s="583"/>
      <c r="K5" s="583"/>
      <c r="L5" s="584"/>
    </row>
    <row r="6" spans="3:12" ht="12.75">
      <c r="C6" s="585"/>
      <c r="D6" s="586"/>
      <c r="E6" s="586"/>
      <c r="F6" s="586"/>
      <c r="G6" s="586"/>
      <c r="H6" s="586"/>
      <c r="I6" s="586"/>
      <c r="J6" s="586"/>
      <c r="K6" s="586"/>
      <c r="L6" s="587"/>
    </row>
    <row r="7" spans="3:12" ht="12.75">
      <c r="C7" s="585" t="s">
        <v>120</v>
      </c>
      <c r="D7" s="586"/>
      <c r="E7" s="586"/>
      <c r="F7" s="586"/>
      <c r="G7" s="586"/>
      <c r="H7" s="586"/>
      <c r="I7" s="586"/>
      <c r="J7" s="586"/>
      <c r="K7" s="586"/>
      <c r="L7" s="587"/>
    </row>
    <row r="8" spans="3:12" ht="12.75">
      <c r="C8" s="585"/>
      <c r="D8" s="586"/>
      <c r="E8" s="586"/>
      <c r="F8" s="586"/>
      <c r="G8" s="586"/>
      <c r="H8" s="586"/>
      <c r="I8" s="586"/>
      <c r="J8" s="586"/>
      <c r="K8" s="586"/>
      <c r="L8" s="587"/>
    </row>
    <row r="9" spans="3:12" ht="12.75">
      <c r="C9" s="585" t="s">
        <v>414</v>
      </c>
      <c r="D9" s="586"/>
      <c r="E9" s="586"/>
      <c r="F9" s="586"/>
      <c r="G9" s="586"/>
      <c r="H9" s="586"/>
      <c r="I9" s="586"/>
      <c r="J9" s="586"/>
      <c r="K9" s="586"/>
      <c r="L9" s="587"/>
    </row>
    <row r="10" spans="3:12" ht="13.5" thickBot="1">
      <c r="C10" s="588"/>
      <c r="D10" s="589"/>
      <c r="E10" s="589"/>
      <c r="F10" s="589"/>
      <c r="G10" s="589"/>
      <c r="H10" s="589"/>
      <c r="I10" s="589"/>
      <c r="J10" s="589"/>
      <c r="K10" s="589"/>
      <c r="L10" s="550"/>
    </row>
    <row r="13" ht="12.75">
      <c r="C13" s="105"/>
    </row>
    <row r="15" ht="13.5" thickBot="1"/>
    <row r="16" spans="3:12" s="19" customFormat="1" ht="18.75" thickBot="1">
      <c r="C16" s="244"/>
      <c r="D16" s="238"/>
      <c r="E16" s="649">
        <v>1385</v>
      </c>
      <c r="F16" s="649"/>
      <c r="G16" s="649"/>
      <c r="H16" s="238"/>
      <c r="I16" s="649">
        <v>1384</v>
      </c>
      <c r="J16" s="649"/>
      <c r="K16" s="649"/>
      <c r="L16" s="239"/>
    </row>
    <row r="17" spans="3:12" s="19" customFormat="1" ht="18.75" thickBot="1">
      <c r="C17" s="196"/>
      <c r="D17" s="210"/>
      <c r="E17" s="299" t="s">
        <v>305</v>
      </c>
      <c r="F17" s="210"/>
      <c r="G17" s="210" t="s">
        <v>20</v>
      </c>
      <c r="H17" s="210"/>
      <c r="I17" s="210" t="s">
        <v>305</v>
      </c>
      <c r="J17" s="210"/>
      <c r="K17" s="210" t="s">
        <v>20</v>
      </c>
      <c r="L17" s="211"/>
    </row>
    <row r="18" spans="3:14" ht="20.25">
      <c r="C18" s="400" t="s">
        <v>297</v>
      </c>
      <c r="D18" s="220"/>
      <c r="E18" s="220"/>
      <c r="F18" s="220"/>
      <c r="G18" s="260"/>
      <c r="H18" s="220"/>
      <c r="I18" s="260"/>
      <c r="J18" s="220"/>
      <c r="K18" s="260"/>
      <c r="L18" s="221"/>
      <c r="M18" s="22"/>
      <c r="N18" s="22"/>
    </row>
    <row r="19" spans="3:14" ht="20.25">
      <c r="C19" s="400" t="s">
        <v>697</v>
      </c>
      <c r="D19" s="220"/>
      <c r="E19" s="220">
        <v>45743</v>
      </c>
      <c r="F19" s="220"/>
      <c r="G19" s="220">
        <v>3972325140</v>
      </c>
      <c r="H19" s="220"/>
      <c r="I19" s="220">
        <v>39565</v>
      </c>
      <c r="J19" s="220"/>
      <c r="K19" s="220">
        <v>3159919549</v>
      </c>
      <c r="L19" s="221"/>
      <c r="M19" s="22"/>
      <c r="N19" s="22"/>
    </row>
    <row r="20" spans="3:14" ht="20.25">
      <c r="C20" s="400" t="s">
        <v>698</v>
      </c>
      <c r="D20" s="220"/>
      <c r="E20" s="220">
        <v>289</v>
      </c>
      <c r="F20" s="220"/>
      <c r="G20" s="220">
        <v>27416800</v>
      </c>
      <c r="H20" s="220"/>
      <c r="I20" s="220">
        <v>387</v>
      </c>
      <c r="J20" s="220"/>
      <c r="K20" s="220">
        <v>39798992</v>
      </c>
      <c r="L20" s="221"/>
      <c r="M20" s="22"/>
      <c r="N20" s="22"/>
    </row>
    <row r="21" spans="3:14" ht="20.25">
      <c r="C21" s="400" t="s">
        <v>693</v>
      </c>
      <c r="D21" s="220"/>
      <c r="E21" s="220">
        <v>5819</v>
      </c>
      <c r="F21" s="220"/>
      <c r="G21" s="220">
        <v>512772401</v>
      </c>
      <c r="H21" s="220"/>
      <c r="I21" s="220">
        <v>1404</v>
      </c>
      <c r="J21" s="220"/>
      <c r="K21" s="220">
        <v>116826271</v>
      </c>
      <c r="L21" s="221"/>
      <c r="M21" s="22"/>
      <c r="N21" s="22"/>
    </row>
    <row r="22" spans="3:14" ht="20.25">
      <c r="C22" s="400" t="s">
        <v>699</v>
      </c>
      <c r="D22" s="220"/>
      <c r="E22" s="220">
        <v>167</v>
      </c>
      <c r="F22" s="220"/>
      <c r="G22" s="220">
        <v>153511442</v>
      </c>
      <c r="H22" s="220"/>
      <c r="I22" s="220">
        <v>201</v>
      </c>
      <c r="J22" s="220"/>
      <c r="K22" s="220">
        <v>174295545</v>
      </c>
      <c r="L22" s="221"/>
      <c r="M22" s="22"/>
      <c r="N22" s="22"/>
    </row>
    <row r="23" spans="3:14" ht="20.25">
      <c r="C23" s="400" t="s">
        <v>700</v>
      </c>
      <c r="D23" s="220"/>
      <c r="E23" s="220">
        <v>53</v>
      </c>
      <c r="F23" s="220"/>
      <c r="G23" s="220">
        <v>48531205</v>
      </c>
      <c r="H23" s="220"/>
      <c r="I23" s="220">
        <v>531</v>
      </c>
      <c r="J23" s="220"/>
      <c r="K23" s="220">
        <v>491015293</v>
      </c>
      <c r="L23" s="221"/>
      <c r="M23" s="22"/>
      <c r="N23" s="22"/>
    </row>
    <row r="24" spans="3:14" ht="20.25">
      <c r="C24" s="400" t="s">
        <v>701</v>
      </c>
      <c r="D24" s="220"/>
      <c r="E24" s="220">
        <v>168</v>
      </c>
      <c r="F24" s="220"/>
      <c r="G24" s="220">
        <v>150636929</v>
      </c>
      <c r="H24" s="220"/>
      <c r="I24" s="220">
        <v>0</v>
      </c>
      <c r="J24" s="220"/>
      <c r="K24" s="220">
        <v>0</v>
      </c>
      <c r="L24" s="221"/>
      <c r="M24" s="22"/>
      <c r="N24" s="22"/>
    </row>
    <row r="25" spans="3:14" ht="20.25">
      <c r="C25" s="400" t="s">
        <v>702</v>
      </c>
      <c r="D25" s="220"/>
      <c r="E25" s="220">
        <v>31</v>
      </c>
      <c r="F25" s="220"/>
      <c r="G25" s="220">
        <v>19098304</v>
      </c>
      <c r="H25" s="220"/>
      <c r="I25" s="220">
        <v>10</v>
      </c>
      <c r="J25" s="220"/>
      <c r="K25" s="220">
        <v>6045426</v>
      </c>
      <c r="L25" s="221"/>
      <c r="M25" s="22"/>
      <c r="N25" s="22"/>
    </row>
    <row r="26" spans="3:14" ht="20.25">
      <c r="C26" s="400" t="s">
        <v>703</v>
      </c>
      <c r="D26" s="220"/>
      <c r="E26" s="220">
        <v>5</v>
      </c>
      <c r="F26" s="220"/>
      <c r="G26" s="220">
        <v>3008495</v>
      </c>
      <c r="H26" s="220"/>
      <c r="I26" s="220">
        <v>0</v>
      </c>
      <c r="J26" s="220"/>
      <c r="K26" s="220">
        <v>0</v>
      </c>
      <c r="L26" s="221"/>
      <c r="M26" s="22"/>
      <c r="N26" s="22"/>
    </row>
    <row r="27" spans="3:14" ht="20.25">
      <c r="C27" s="400" t="s">
        <v>704</v>
      </c>
      <c r="D27" s="220"/>
      <c r="E27" s="220">
        <v>0</v>
      </c>
      <c r="F27" s="220"/>
      <c r="G27" s="220">
        <v>0</v>
      </c>
      <c r="H27" s="220"/>
      <c r="I27" s="220">
        <v>12</v>
      </c>
      <c r="J27" s="220"/>
      <c r="K27" s="220">
        <v>1207148</v>
      </c>
      <c r="L27" s="221"/>
      <c r="M27" s="22"/>
      <c r="N27" s="22"/>
    </row>
    <row r="28" spans="3:14" ht="20.25">
      <c r="C28" s="400" t="s">
        <v>705</v>
      </c>
      <c r="D28" s="220"/>
      <c r="E28" s="220">
        <v>299</v>
      </c>
      <c r="F28" s="220"/>
      <c r="G28" s="220">
        <v>67529467</v>
      </c>
      <c r="H28" s="220"/>
      <c r="I28" s="220">
        <v>115</v>
      </c>
      <c r="J28" s="220"/>
      <c r="K28" s="220">
        <v>24928174</v>
      </c>
      <c r="L28" s="221"/>
      <c r="M28" s="22"/>
      <c r="N28" s="22"/>
    </row>
    <row r="29" spans="3:14" ht="20.25">
      <c r="C29" s="400" t="s">
        <v>706</v>
      </c>
      <c r="D29" s="220"/>
      <c r="E29" s="220">
        <v>0</v>
      </c>
      <c r="F29" s="220"/>
      <c r="G29" s="220">
        <v>0</v>
      </c>
      <c r="H29" s="220"/>
      <c r="I29" s="220">
        <v>15</v>
      </c>
      <c r="J29" s="220"/>
      <c r="K29" s="220">
        <v>3404565</v>
      </c>
      <c r="L29" s="221"/>
      <c r="M29" s="22"/>
      <c r="N29" s="22"/>
    </row>
    <row r="30" spans="3:17" ht="20.25">
      <c r="C30" s="400" t="s">
        <v>707</v>
      </c>
      <c r="D30" s="220"/>
      <c r="E30" s="220">
        <v>1</v>
      </c>
      <c r="F30" s="220"/>
      <c r="G30" s="220">
        <v>130108</v>
      </c>
      <c r="H30" s="220"/>
      <c r="I30" s="220">
        <v>2</v>
      </c>
      <c r="J30" s="220"/>
      <c r="K30" s="220">
        <v>157072</v>
      </c>
      <c r="L30" s="221"/>
      <c r="M30" s="4"/>
      <c r="N30" s="4"/>
      <c r="O30" s="13"/>
      <c r="P30" s="13"/>
      <c r="Q30" s="13"/>
    </row>
    <row r="31" spans="3:17" ht="20.25">
      <c r="C31" s="400" t="s">
        <v>694</v>
      </c>
      <c r="D31" s="220"/>
      <c r="E31" s="220">
        <v>159</v>
      </c>
      <c r="F31" s="220"/>
      <c r="G31" s="220">
        <v>42106366</v>
      </c>
      <c r="H31" s="220"/>
      <c r="I31" s="220">
        <v>131</v>
      </c>
      <c r="J31" s="220"/>
      <c r="K31" s="220">
        <v>36257083</v>
      </c>
      <c r="L31" s="221"/>
      <c r="M31" s="4"/>
      <c r="N31" s="4"/>
      <c r="O31" s="13"/>
      <c r="P31" s="13"/>
      <c r="Q31" s="13"/>
    </row>
    <row r="32" spans="3:17" ht="21" thickBot="1">
      <c r="C32" s="400" t="s">
        <v>695</v>
      </c>
      <c r="D32" s="220"/>
      <c r="E32" s="224"/>
      <c r="F32" s="220"/>
      <c r="G32" s="220">
        <v>141435970</v>
      </c>
      <c r="H32" s="220"/>
      <c r="I32" s="220"/>
      <c r="J32" s="220"/>
      <c r="K32" s="220">
        <v>66684111</v>
      </c>
      <c r="L32" s="221"/>
      <c r="M32" s="4"/>
      <c r="N32" s="4"/>
      <c r="O32" s="13"/>
      <c r="P32" s="13"/>
      <c r="Q32" s="13"/>
    </row>
    <row r="33" spans="3:17" ht="21" thickBot="1">
      <c r="C33" s="400" t="s">
        <v>298</v>
      </c>
      <c r="D33" s="220"/>
      <c r="E33" s="220">
        <f>SUM(E19:E31)</f>
        <v>52734</v>
      </c>
      <c r="F33" s="220"/>
      <c r="G33" s="260">
        <f>SUM(G19:G32)</f>
        <v>5138502627</v>
      </c>
      <c r="H33" s="220"/>
      <c r="I33" s="260">
        <f>SUM(I19:I31)</f>
        <v>42373</v>
      </c>
      <c r="J33" s="220"/>
      <c r="K33" s="315">
        <f>SUM(K19:K32)</f>
        <v>4120539229</v>
      </c>
      <c r="L33" s="221"/>
      <c r="M33" s="4"/>
      <c r="N33" s="4"/>
      <c r="O33" s="13"/>
      <c r="P33" s="13"/>
      <c r="Q33" s="13"/>
    </row>
    <row r="34" spans="3:17" ht="21" thickTop="1">
      <c r="C34" s="400" t="s">
        <v>299</v>
      </c>
      <c r="D34" s="220"/>
      <c r="E34" s="262"/>
      <c r="F34" s="220"/>
      <c r="G34" s="260"/>
      <c r="H34" s="220"/>
      <c r="I34" s="262"/>
      <c r="J34" s="220"/>
      <c r="K34" s="220"/>
      <c r="L34" s="221"/>
      <c r="M34" s="4"/>
      <c r="N34" s="4"/>
      <c r="O34" s="13"/>
      <c r="P34" s="13"/>
      <c r="Q34" s="13"/>
    </row>
    <row r="35" spans="3:17" ht="20.25">
      <c r="C35" s="400" t="s">
        <v>696</v>
      </c>
      <c r="D35" s="220"/>
      <c r="E35" s="220">
        <v>32</v>
      </c>
      <c r="F35" s="220"/>
      <c r="G35" s="220">
        <v>2228101</v>
      </c>
      <c r="H35" s="220"/>
      <c r="I35" s="220">
        <v>1</v>
      </c>
      <c r="J35" s="220"/>
      <c r="K35" s="220">
        <v>68850</v>
      </c>
      <c r="L35" s="221"/>
      <c r="M35" s="4"/>
      <c r="N35" s="4"/>
      <c r="O35" s="13"/>
      <c r="P35" s="13"/>
      <c r="Q35" s="13"/>
    </row>
    <row r="36" spans="3:17" ht="21" thickBot="1">
      <c r="C36" s="400" t="s">
        <v>708</v>
      </c>
      <c r="D36" s="220"/>
      <c r="E36" s="220">
        <v>52</v>
      </c>
      <c r="F36" s="220"/>
      <c r="G36" s="220">
        <v>37353738</v>
      </c>
      <c r="H36" s="220"/>
      <c r="I36" s="224">
        <v>11</v>
      </c>
      <c r="J36" s="220"/>
      <c r="K36" s="220">
        <v>8015610</v>
      </c>
      <c r="L36" s="221"/>
      <c r="M36" s="4"/>
      <c r="N36" s="4"/>
      <c r="O36" s="13"/>
      <c r="P36" s="13"/>
      <c r="Q36" s="13"/>
    </row>
    <row r="37" spans="3:17" ht="21" thickBot="1">
      <c r="C37" s="400" t="s">
        <v>300</v>
      </c>
      <c r="D37" s="220"/>
      <c r="E37" s="315">
        <f>E35+E36</f>
        <v>84</v>
      </c>
      <c r="F37" s="220"/>
      <c r="G37" s="260">
        <f>G35+G36</f>
        <v>39581839</v>
      </c>
      <c r="H37" s="220"/>
      <c r="I37" s="260">
        <f>I35+I36</f>
        <v>12</v>
      </c>
      <c r="J37" s="220"/>
      <c r="K37" s="315">
        <f>K35+K36</f>
        <v>8084460</v>
      </c>
      <c r="L37" s="221"/>
      <c r="M37" s="4"/>
      <c r="N37" s="4"/>
      <c r="O37" s="13"/>
      <c r="P37" s="13"/>
      <c r="Q37" s="13"/>
    </row>
    <row r="38" spans="3:17" ht="21" thickBot="1">
      <c r="C38" s="400" t="s">
        <v>301</v>
      </c>
      <c r="D38" s="220"/>
      <c r="E38" s="329">
        <f>E37+E33</f>
        <v>52818</v>
      </c>
      <c r="F38" s="220"/>
      <c r="G38" s="260">
        <f>G33+G37</f>
        <v>5178084466</v>
      </c>
      <c r="H38" s="220"/>
      <c r="I38" s="264">
        <f>I37+I33</f>
        <v>42385</v>
      </c>
      <c r="J38" s="220"/>
      <c r="K38" s="220">
        <f>K33+K37</f>
        <v>4128623689</v>
      </c>
      <c r="L38" s="221"/>
      <c r="M38" s="4"/>
      <c r="N38" s="4"/>
      <c r="O38" s="13"/>
      <c r="P38" s="13"/>
      <c r="Q38" s="13"/>
    </row>
    <row r="39" spans="3:17" ht="21.75" thickBot="1" thickTop="1">
      <c r="C39" s="400" t="s">
        <v>302</v>
      </c>
      <c r="D39" s="220"/>
      <c r="E39" s="220"/>
      <c r="F39" s="220"/>
      <c r="G39" s="220">
        <v>10816068</v>
      </c>
      <c r="H39" s="220"/>
      <c r="I39" s="262"/>
      <c r="J39" s="220"/>
      <c r="K39" s="220">
        <v>2917471</v>
      </c>
      <c r="L39" s="221"/>
      <c r="M39" s="4"/>
      <c r="N39" s="4"/>
      <c r="O39" s="13"/>
      <c r="P39" s="13"/>
      <c r="Q39" s="13"/>
    </row>
    <row r="40" spans="3:17" ht="20.25">
      <c r="C40" s="400" t="s">
        <v>303</v>
      </c>
      <c r="D40" s="220"/>
      <c r="E40" s="220"/>
      <c r="F40" s="220"/>
      <c r="G40" s="260">
        <f>G38-G39</f>
        <v>5167268398</v>
      </c>
      <c r="H40" s="220"/>
      <c r="I40" s="220"/>
      <c r="J40" s="220"/>
      <c r="K40" s="260">
        <f>K38-K39</f>
        <v>4125706218</v>
      </c>
      <c r="L40" s="221"/>
      <c r="M40" s="4"/>
      <c r="N40" s="4"/>
      <c r="O40" s="13"/>
      <c r="P40" s="13"/>
      <c r="Q40" s="13"/>
    </row>
    <row r="41" spans="3:17" ht="21" thickBot="1">
      <c r="C41" s="400" t="s">
        <v>304</v>
      </c>
      <c r="D41" s="220"/>
      <c r="E41" s="220"/>
      <c r="F41" s="220"/>
      <c r="G41" s="220">
        <v>188522</v>
      </c>
      <c r="H41" s="220"/>
      <c r="I41" s="220"/>
      <c r="J41" s="220"/>
      <c r="K41" s="220">
        <v>2506234</v>
      </c>
      <c r="L41" s="221"/>
      <c r="M41" s="4"/>
      <c r="N41" s="4"/>
      <c r="O41" s="13"/>
      <c r="P41" s="13"/>
      <c r="Q41" s="13"/>
    </row>
    <row r="42" spans="3:17" ht="21" thickBot="1">
      <c r="C42" s="400"/>
      <c r="D42" s="220"/>
      <c r="E42" s="220"/>
      <c r="F42" s="220"/>
      <c r="G42" s="264">
        <f>G40+G41</f>
        <v>5167456920</v>
      </c>
      <c r="H42" s="220"/>
      <c r="I42" s="220"/>
      <c r="J42" s="220"/>
      <c r="K42" s="264">
        <f>K40+K41</f>
        <v>4128212452</v>
      </c>
      <c r="L42" s="221"/>
      <c r="M42" s="4"/>
      <c r="N42" s="4"/>
      <c r="O42" s="13"/>
      <c r="P42" s="13"/>
      <c r="Q42" s="13"/>
    </row>
    <row r="43" spans="3:17" ht="21" thickTop="1">
      <c r="C43" s="400"/>
      <c r="D43" s="220"/>
      <c r="E43" s="220"/>
      <c r="F43" s="220"/>
      <c r="G43" s="262"/>
      <c r="H43" s="220"/>
      <c r="I43" s="220"/>
      <c r="J43" s="220"/>
      <c r="K43" s="262"/>
      <c r="L43" s="221"/>
      <c r="M43" s="4"/>
      <c r="N43" s="4"/>
      <c r="O43" s="13"/>
      <c r="P43" s="13"/>
      <c r="Q43" s="13"/>
    </row>
    <row r="44" spans="3:17" ht="21" thickBot="1">
      <c r="C44" s="403"/>
      <c r="D44" s="224"/>
      <c r="E44" s="224"/>
      <c r="F44" s="224"/>
      <c r="G44" s="224"/>
      <c r="H44" s="224"/>
      <c r="I44" s="224"/>
      <c r="J44" s="224"/>
      <c r="K44" s="224"/>
      <c r="L44" s="225"/>
      <c r="M44" s="4"/>
      <c r="N44" s="4"/>
      <c r="O44" s="13"/>
      <c r="P44" s="13"/>
      <c r="Q44" s="13"/>
    </row>
    <row r="45" spans="3:14" ht="21" thickBot="1">
      <c r="C45" s="447"/>
      <c r="D45" s="448"/>
      <c r="E45" s="448"/>
      <c r="F45" s="448"/>
      <c r="G45" s="448"/>
      <c r="H45" s="448"/>
      <c r="I45" s="448"/>
      <c r="J45" s="448"/>
      <c r="K45" s="448"/>
      <c r="L45" s="448"/>
      <c r="M45" s="22"/>
      <c r="N45" s="22"/>
    </row>
    <row r="46" spans="3:14" ht="20.25">
      <c r="C46" s="705" t="s">
        <v>306</v>
      </c>
      <c r="D46" s="637"/>
      <c r="E46" s="637"/>
      <c r="F46" s="637"/>
      <c r="G46" s="637"/>
      <c r="H46" s="637"/>
      <c r="I46" s="637"/>
      <c r="J46" s="637"/>
      <c r="K46" s="637"/>
      <c r="L46" s="723"/>
      <c r="M46" s="22"/>
      <c r="N46" s="22"/>
    </row>
    <row r="47" spans="3:12" ht="13.5" thickBot="1">
      <c r="C47" s="724"/>
      <c r="D47" s="643"/>
      <c r="E47" s="643"/>
      <c r="F47" s="643"/>
      <c r="G47" s="643"/>
      <c r="H47" s="643"/>
      <c r="I47" s="643"/>
      <c r="J47" s="643"/>
      <c r="K47" s="643"/>
      <c r="L47" s="725"/>
    </row>
    <row r="48" spans="3:12" ht="13.5" thickBot="1">
      <c r="C48" s="449"/>
      <c r="D48" s="450"/>
      <c r="E48" s="450"/>
      <c r="F48" s="450"/>
      <c r="G48" s="450"/>
      <c r="H48" s="450"/>
      <c r="I48" s="450"/>
      <c r="J48" s="450"/>
      <c r="K48" s="450"/>
      <c r="L48" s="450"/>
    </row>
    <row r="49" spans="3:12" ht="18.75" thickBot="1">
      <c r="C49" s="411"/>
      <c r="D49" s="319"/>
      <c r="E49" s="726">
        <v>1385</v>
      </c>
      <c r="F49" s="726"/>
      <c r="G49" s="726"/>
      <c r="H49" s="319"/>
      <c r="I49" s="726">
        <v>1384</v>
      </c>
      <c r="J49" s="726"/>
      <c r="K49" s="726"/>
      <c r="L49" s="320"/>
    </row>
    <row r="50" spans="3:12" ht="18.75" thickBot="1">
      <c r="C50" s="444"/>
      <c r="D50" s="309"/>
      <c r="E50" s="443" t="s">
        <v>307</v>
      </c>
      <c r="F50" s="309"/>
      <c r="G50" s="443" t="s">
        <v>308</v>
      </c>
      <c r="H50" s="309"/>
      <c r="I50" s="443" t="s">
        <v>307</v>
      </c>
      <c r="J50" s="309"/>
      <c r="K50" s="309" t="s">
        <v>308</v>
      </c>
      <c r="L50" s="310"/>
    </row>
    <row r="51" spans="3:12" ht="18">
      <c r="C51" s="444"/>
      <c r="D51" s="309"/>
      <c r="E51" s="309" t="s">
        <v>20</v>
      </c>
      <c r="F51" s="309"/>
      <c r="G51" s="309"/>
      <c r="H51" s="309"/>
      <c r="I51" s="309" t="s">
        <v>20</v>
      </c>
      <c r="J51" s="309"/>
      <c r="K51" s="319"/>
      <c r="L51" s="310"/>
    </row>
    <row r="52" spans="3:12" ht="18">
      <c r="C52" s="444" t="s">
        <v>155</v>
      </c>
      <c r="D52" s="309"/>
      <c r="E52" s="309"/>
      <c r="F52" s="309"/>
      <c r="G52" s="309"/>
      <c r="H52" s="309"/>
      <c r="I52" s="309"/>
      <c r="J52" s="309"/>
      <c r="K52" s="309"/>
      <c r="L52" s="310"/>
    </row>
    <row r="53" spans="3:12" ht="18">
      <c r="C53" s="444" t="s">
        <v>309</v>
      </c>
      <c r="D53" s="309"/>
      <c r="E53" s="309"/>
      <c r="F53" s="309"/>
      <c r="G53" s="309"/>
      <c r="H53" s="309"/>
      <c r="I53" s="309"/>
      <c r="J53" s="309"/>
      <c r="K53" s="309"/>
      <c r="L53" s="310"/>
    </row>
    <row r="54" spans="3:12" ht="18">
      <c r="C54" s="444" t="s">
        <v>149</v>
      </c>
      <c r="D54" s="309"/>
      <c r="E54" s="309"/>
      <c r="F54" s="309"/>
      <c r="G54" s="309"/>
      <c r="H54" s="309"/>
      <c r="I54" s="309"/>
      <c r="J54" s="309"/>
      <c r="K54" s="309"/>
      <c r="L54" s="310"/>
    </row>
    <row r="55" spans="3:12" ht="18">
      <c r="C55" s="444" t="s">
        <v>310</v>
      </c>
      <c r="D55" s="309"/>
      <c r="E55" s="309"/>
      <c r="F55" s="309"/>
      <c r="G55" s="309"/>
      <c r="H55" s="309"/>
      <c r="I55" s="309"/>
      <c r="J55" s="309"/>
      <c r="K55" s="309"/>
      <c r="L55" s="310"/>
    </row>
    <row r="56" spans="3:12" ht="18">
      <c r="C56" s="444"/>
      <c r="D56" s="309"/>
      <c r="E56" s="309"/>
      <c r="F56" s="309"/>
      <c r="G56" s="309"/>
      <c r="H56" s="309"/>
      <c r="I56" s="309"/>
      <c r="J56" s="309"/>
      <c r="K56" s="309"/>
      <c r="L56" s="310"/>
    </row>
    <row r="57" spans="3:12" ht="18.75" thickBot="1">
      <c r="C57" s="445"/>
      <c r="D57" s="321"/>
      <c r="E57" s="321"/>
      <c r="F57" s="321"/>
      <c r="G57" s="321"/>
      <c r="H57" s="321"/>
      <c r="I57" s="321"/>
      <c r="J57" s="321"/>
      <c r="K57" s="321"/>
      <c r="L57" s="446"/>
    </row>
    <row r="58" spans="3:12" ht="13.5" thickBot="1">
      <c r="C58" s="99"/>
      <c r="D58" s="68"/>
      <c r="E58" s="68"/>
      <c r="F58" s="68"/>
      <c r="G58" s="68"/>
      <c r="H58" s="68"/>
      <c r="I58" s="68"/>
      <c r="J58" s="68"/>
      <c r="K58" s="68"/>
      <c r="L58" s="68"/>
    </row>
    <row r="59" spans="3:12" ht="12.75">
      <c r="C59" s="705" t="s">
        <v>311</v>
      </c>
      <c r="D59" s="637"/>
      <c r="E59" s="637"/>
      <c r="F59" s="637"/>
      <c r="G59" s="637"/>
      <c r="H59" s="637"/>
      <c r="I59" s="637"/>
      <c r="J59" s="637"/>
      <c r="K59" s="637"/>
      <c r="L59" s="723"/>
    </row>
    <row r="60" spans="3:12" ht="13.5" thickBot="1">
      <c r="C60" s="724"/>
      <c r="D60" s="643"/>
      <c r="E60" s="643"/>
      <c r="F60" s="643"/>
      <c r="G60" s="643"/>
      <c r="H60" s="643"/>
      <c r="I60" s="643"/>
      <c r="J60" s="643"/>
      <c r="K60" s="643"/>
      <c r="L60" s="725"/>
    </row>
    <row r="61" spans="3:12" ht="13.5" thickBot="1">
      <c r="C61" s="99"/>
      <c r="D61" s="68"/>
      <c r="E61" s="68"/>
      <c r="F61" s="68"/>
      <c r="G61" s="68"/>
      <c r="H61" s="68"/>
      <c r="I61" s="68"/>
      <c r="J61" s="68"/>
      <c r="K61" s="68"/>
      <c r="L61" s="68"/>
    </row>
    <row r="62" spans="3:12" ht="33.75" customHeight="1" thickBot="1">
      <c r="C62" s="451"/>
      <c r="D62" s="452"/>
      <c r="E62" s="286" t="s">
        <v>312</v>
      </c>
      <c r="F62" s="286"/>
      <c r="G62" s="286" t="s">
        <v>165</v>
      </c>
      <c r="H62" s="286"/>
      <c r="I62" s="286" t="s">
        <v>73</v>
      </c>
      <c r="J62" s="286"/>
      <c r="K62" s="453" t="s">
        <v>313</v>
      </c>
      <c r="L62" s="290"/>
    </row>
    <row r="63" spans="3:12" ht="18">
      <c r="C63" s="454"/>
      <c r="D63" s="442"/>
      <c r="E63" s="286" t="s">
        <v>20</v>
      </c>
      <c r="F63" s="282"/>
      <c r="G63" s="286" t="s">
        <v>20</v>
      </c>
      <c r="H63" s="282"/>
      <c r="I63" s="286" t="s">
        <v>20</v>
      </c>
      <c r="J63" s="282"/>
      <c r="K63" s="286"/>
      <c r="L63" s="284"/>
    </row>
    <row r="64" spans="3:12" ht="20.25">
      <c r="C64" s="441" t="s">
        <v>709</v>
      </c>
      <c r="D64" s="442"/>
      <c r="E64" s="282">
        <v>3968001241</v>
      </c>
      <c r="F64" s="282"/>
      <c r="G64" s="282">
        <v>3180270675</v>
      </c>
      <c r="H64" s="282"/>
      <c r="I64" s="282">
        <v>787730566</v>
      </c>
      <c r="J64" s="282"/>
      <c r="K64" s="282">
        <v>20</v>
      </c>
      <c r="L64" s="284"/>
    </row>
    <row r="65" spans="3:12" ht="20.25">
      <c r="C65" s="441" t="s">
        <v>710</v>
      </c>
      <c r="D65" s="442"/>
      <c r="E65" s="282">
        <v>27416800</v>
      </c>
      <c r="F65" s="282"/>
      <c r="G65" s="282">
        <v>21869968</v>
      </c>
      <c r="H65" s="282"/>
      <c r="I65" s="282">
        <v>5546832</v>
      </c>
      <c r="J65" s="282"/>
      <c r="K65" s="282">
        <v>20</v>
      </c>
      <c r="L65" s="284"/>
    </row>
    <row r="66" spans="3:12" ht="20.25">
      <c r="C66" s="441" t="s">
        <v>711</v>
      </c>
      <c r="D66" s="442"/>
      <c r="E66" s="282">
        <v>512772401</v>
      </c>
      <c r="F66" s="282"/>
      <c r="G66" s="282">
        <v>363351267</v>
      </c>
      <c r="H66" s="282"/>
      <c r="I66" s="282">
        <v>149421134</v>
      </c>
      <c r="J66" s="282"/>
      <c r="K66" s="282">
        <v>29</v>
      </c>
      <c r="L66" s="284"/>
    </row>
    <row r="67" spans="3:12" ht="20.25">
      <c r="C67" s="441" t="s">
        <v>712</v>
      </c>
      <c r="D67" s="442"/>
      <c r="E67" s="282">
        <v>150636929</v>
      </c>
      <c r="F67" s="282"/>
      <c r="G67" s="282">
        <v>125519789</v>
      </c>
      <c r="H67" s="282"/>
      <c r="I67" s="282">
        <v>25117140</v>
      </c>
      <c r="J67" s="282"/>
      <c r="K67" s="282">
        <v>17</v>
      </c>
      <c r="L67" s="284"/>
    </row>
    <row r="68" spans="3:12" ht="20.25">
      <c r="C68" s="441" t="s">
        <v>713</v>
      </c>
      <c r="D68" s="442"/>
      <c r="E68" s="282">
        <v>48531205</v>
      </c>
      <c r="F68" s="282"/>
      <c r="G68" s="282">
        <v>36684251</v>
      </c>
      <c r="H68" s="282"/>
      <c r="I68" s="282">
        <v>11846954</v>
      </c>
      <c r="J68" s="282"/>
      <c r="K68" s="282">
        <v>24</v>
      </c>
      <c r="L68" s="284"/>
    </row>
    <row r="69" spans="3:12" ht="20.25">
      <c r="C69" s="441" t="s">
        <v>714</v>
      </c>
      <c r="D69" s="442"/>
      <c r="E69" s="282">
        <v>190865180</v>
      </c>
      <c r="F69" s="282"/>
      <c r="G69" s="282">
        <v>157749104</v>
      </c>
      <c r="H69" s="282"/>
      <c r="I69" s="282">
        <v>33116076</v>
      </c>
      <c r="J69" s="282"/>
      <c r="K69" s="282">
        <v>17</v>
      </c>
      <c r="L69" s="284"/>
    </row>
    <row r="70" spans="3:12" ht="20.25">
      <c r="C70" s="441" t="s">
        <v>717</v>
      </c>
      <c r="D70" s="442"/>
      <c r="E70" s="282">
        <v>22106799</v>
      </c>
      <c r="F70" s="282"/>
      <c r="G70" s="282">
        <v>15749894</v>
      </c>
      <c r="H70" s="282"/>
      <c r="I70" s="282">
        <v>6356905</v>
      </c>
      <c r="J70" s="282"/>
      <c r="K70" s="282">
        <v>29</v>
      </c>
      <c r="L70" s="284"/>
    </row>
    <row r="71" spans="3:12" ht="20.25">
      <c r="C71" s="441" t="s">
        <v>715</v>
      </c>
      <c r="D71" s="442"/>
      <c r="E71" s="282">
        <v>67529467</v>
      </c>
      <c r="F71" s="282"/>
      <c r="G71" s="282">
        <v>75956011</v>
      </c>
      <c r="H71" s="282"/>
      <c r="I71" s="282">
        <v>-8426544</v>
      </c>
      <c r="J71" s="282"/>
      <c r="K71" s="282">
        <v>-12</v>
      </c>
      <c r="L71" s="284"/>
    </row>
    <row r="72" spans="3:12" ht="20.25">
      <c r="C72" s="441" t="s">
        <v>716</v>
      </c>
      <c r="D72" s="442"/>
      <c r="E72" s="282">
        <v>130108</v>
      </c>
      <c r="F72" s="282"/>
      <c r="G72" s="282">
        <v>134261</v>
      </c>
      <c r="H72" s="282"/>
      <c r="I72" s="282">
        <v>-4153</v>
      </c>
      <c r="J72" s="282"/>
      <c r="K72" s="282">
        <v>-3</v>
      </c>
      <c r="L72" s="284"/>
    </row>
    <row r="73" spans="3:12" ht="21" thickBot="1">
      <c r="C73" s="441" t="s">
        <v>694</v>
      </c>
      <c r="D73" s="442"/>
      <c r="E73" s="288">
        <v>42106366</v>
      </c>
      <c r="F73" s="282"/>
      <c r="G73" s="288">
        <v>36292965</v>
      </c>
      <c r="H73" s="282"/>
      <c r="I73" s="282">
        <v>5813401</v>
      </c>
      <c r="J73" s="282"/>
      <c r="K73" s="282">
        <v>14</v>
      </c>
      <c r="L73" s="284"/>
    </row>
    <row r="74" spans="3:12" ht="21" thickBot="1">
      <c r="C74" s="441" t="s">
        <v>209</v>
      </c>
      <c r="D74" s="442"/>
      <c r="E74" s="282">
        <f>SUM(E64:E73)</f>
        <v>5030096496</v>
      </c>
      <c r="F74" s="282"/>
      <c r="G74" s="282">
        <f>SUM(G64:G73)</f>
        <v>4013578185</v>
      </c>
      <c r="H74" s="282"/>
      <c r="I74" s="455">
        <f>SUM(I64:I73)</f>
        <v>1016518311</v>
      </c>
      <c r="J74" s="282">
        <f>SUM(J64:J73)</f>
        <v>0</v>
      </c>
      <c r="K74" s="282"/>
      <c r="L74" s="284"/>
    </row>
    <row r="75" spans="3:12" ht="21.75" thickBot="1" thickTop="1">
      <c r="C75" s="456"/>
      <c r="D75" s="348"/>
      <c r="E75" s="457"/>
      <c r="F75" s="348"/>
      <c r="G75" s="457"/>
      <c r="H75" s="348"/>
      <c r="I75" s="457"/>
      <c r="J75" s="348"/>
      <c r="K75" s="348"/>
      <c r="L75" s="458"/>
    </row>
    <row r="76" spans="3:12" ht="21" thickBot="1">
      <c r="C76" s="98"/>
      <c r="D76" s="77"/>
      <c r="E76" s="77"/>
      <c r="F76" s="77"/>
      <c r="G76" s="77"/>
      <c r="H76" s="77"/>
      <c r="I76" s="77"/>
      <c r="J76" s="77"/>
      <c r="K76" s="77"/>
      <c r="L76" s="68"/>
    </row>
    <row r="77" spans="3:12" ht="12.75">
      <c r="C77" s="705" t="s">
        <v>314</v>
      </c>
      <c r="D77" s="637"/>
      <c r="E77" s="637"/>
      <c r="F77" s="637"/>
      <c r="G77" s="637"/>
      <c r="H77" s="637"/>
      <c r="I77" s="637"/>
      <c r="J77" s="637"/>
      <c r="K77" s="637"/>
      <c r="L77" s="723"/>
    </row>
    <row r="78" spans="3:12" ht="13.5" thickBot="1">
      <c r="C78" s="724"/>
      <c r="D78" s="643"/>
      <c r="E78" s="643"/>
      <c r="F78" s="643"/>
      <c r="G78" s="643"/>
      <c r="H78" s="643"/>
      <c r="I78" s="643"/>
      <c r="J78" s="643"/>
      <c r="K78" s="643"/>
      <c r="L78" s="725"/>
    </row>
    <row r="79" spans="3:12" ht="13.5" thickBot="1">
      <c r="C79" s="99"/>
      <c r="D79" s="68"/>
      <c r="E79" s="68"/>
      <c r="F79" s="68"/>
      <c r="G79" s="68"/>
      <c r="H79" s="68"/>
      <c r="I79" s="68"/>
      <c r="J79" s="68"/>
      <c r="K79" s="68"/>
      <c r="L79" s="68"/>
    </row>
    <row r="80" spans="3:12" ht="18.75" thickBot="1">
      <c r="C80" s="451"/>
      <c r="D80" s="452"/>
      <c r="E80" s="285">
        <v>1385</v>
      </c>
      <c r="F80" s="286"/>
      <c r="G80" s="286">
        <v>1384</v>
      </c>
      <c r="H80" s="459"/>
      <c r="I80" s="68"/>
      <c r="J80" s="68"/>
      <c r="K80" s="68"/>
      <c r="L80" s="68"/>
    </row>
    <row r="81" spans="3:12" ht="18">
      <c r="C81" s="454"/>
      <c r="D81" s="442"/>
      <c r="E81" s="282" t="s">
        <v>20</v>
      </c>
      <c r="F81" s="282"/>
      <c r="G81" s="286" t="s">
        <v>20</v>
      </c>
      <c r="H81" s="460"/>
      <c r="I81" s="68"/>
      <c r="J81" s="68"/>
      <c r="K81" s="68"/>
      <c r="L81" s="68"/>
    </row>
    <row r="82" spans="3:12" ht="20.25">
      <c r="C82" s="441" t="s">
        <v>315</v>
      </c>
      <c r="D82" s="442"/>
      <c r="E82" s="282"/>
      <c r="F82" s="282"/>
      <c r="G82" s="282"/>
      <c r="H82" s="460"/>
      <c r="I82" s="68"/>
      <c r="J82" s="68"/>
      <c r="K82" s="68"/>
      <c r="L82" s="68"/>
    </row>
    <row r="83" spans="3:12" ht="20.25">
      <c r="C83" s="441" t="s">
        <v>316</v>
      </c>
      <c r="D83" s="442"/>
      <c r="E83" s="282"/>
      <c r="F83" s="282"/>
      <c r="G83" s="282"/>
      <c r="H83" s="460"/>
      <c r="I83" s="68"/>
      <c r="J83" s="68"/>
      <c r="K83" s="68"/>
      <c r="L83" s="68"/>
    </row>
    <row r="84" spans="3:12" ht="21" thickBot="1">
      <c r="C84" s="441" t="s">
        <v>217</v>
      </c>
      <c r="D84" s="442"/>
      <c r="E84" s="288"/>
      <c r="F84" s="282"/>
      <c r="G84" s="282"/>
      <c r="H84" s="460"/>
      <c r="I84" s="68"/>
      <c r="J84" s="68"/>
      <c r="K84" s="68"/>
      <c r="L84" s="68"/>
    </row>
    <row r="85" spans="3:12" ht="21" thickBot="1">
      <c r="C85" s="441"/>
      <c r="D85" s="442"/>
      <c r="E85" s="282">
        <f>SUM(E82:E84)</f>
        <v>0</v>
      </c>
      <c r="F85" s="282"/>
      <c r="G85" s="455">
        <f>SUM(G82:G84)</f>
        <v>0</v>
      </c>
      <c r="H85" s="460"/>
      <c r="I85" s="68"/>
      <c r="J85" s="68"/>
      <c r="K85" s="68"/>
      <c r="L85" s="68"/>
    </row>
    <row r="86" spans="3:12" ht="18.75" thickTop="1">
      <c r="C86" s="454"/>
      <c r="D86" s="442"/>
      <c r="E86" s="461"/>
      <c r="F86" s="282"/>
      <c r="G86" s="461"/>
      <c r="H86" s="460"/>
      <c r="I86" s="68"/>
      <c r="J86" s="68"/>
      <c r="K86" s="68"/>
      <c r="L86" s="68"/>
    </row>
    <row r="87" spans="3:12" ht="18.75" thickBot="1">
      <c r="C87" s="462"/>
      <c r="D87" s="463"/>
      <c r="E87" s="288"/>
      <c r="F87" s="288"/>
      <c r="G87" s="288"/>
      <c r="H87" s="458"/>
      <c r="I87" s="68"/>
      <c r="J87" s="68"/>
      <c r="K87" s="68"/>
      <c r="L87" s="68"/>
    </row>
    <row r="88" spans="3:12" ht="18.75" thickBot="1">
      <c r="C88" s="99"/>
      <c r="D88" s="68"/>
      <c r="E88" s="83"/>
      <c r="F88" s="83"/>
      <c r="G88" s="83"/>
      <c r="H88" s="68"/>
      <c r="I88" s="68"/>
      <c r="J88" s="68"/>
      <c r="K88" s="68"/>
      <c r="L88" s="68"/>
    </row>
    <row r="89" spans="3:12" ht="18" customHeight="1">
      <c r="C89" s="689" t="s">
        <v>718</v>
      </c>
      <c r="D89" s="690"/>
      <c r="E89" s="690"/>
      <c r="F89" s="690"/>
      <c r="G89" s="690"/>
      <c r="H89" s="690"/>
      <c r="I89" s="690"/>
      <c r="J89" s="690"/>
      <c r="K89" s="691"/>
      <c r="L89" s="68"/>
    </row>
    <row r="90" spans="3:12" ht="12.75" customHeight="1" thickBot="1">
      <c r="C90" s="692"/>
      <c r="D90" s="693"/>
      <c r="E90" s="693"/>
      <c r="F90" s="693"/>
      <c r="G90" s="693"/>
      <c r="H90" s="693"/>
      <c r="I90" s="693"/>
      <c r="J90" s="693"/>
      <c r="K90" s="694"/>
      <c r="L90" s="68"/>
    </row>
    <row r="91" spans="3:12" ht="13.5" thickBot="1">
      <c r="C91" s="99"/>
      <c r="D91" s="69"/>
      <c r="E91" s="69"/>
      <c r="F91" s="69"/>
      <c r="G91" s="69"/>
      <c r="H91" s="69"/>
      <c r="I91" s="69"/>
      <c r="J91" s="69"/>
      <c r="K91" s="69"/>
      <c r="L91" s="69"/>
    </row>
    <row r="92" spans="3:12" ht="12.75">
      <c r="C92" s="689" t="s">
        <v>719</v>
      </c>
      <c r="D92" s="690"/>
      <c r="E92" s="690"/>
      <c r="F92" s="690"/>
      <c r="G92" s="690"/>
      <c r="H92" s="690"/>
      <c r="I92" s="690"/>
      <c r="J92" s="690"/>
      <c r="K92" s="691"/>
      <c r="L92" s="69"/>
    </row>
    <row r="93" spans="3:12" ht="13.5" thickBot="1">
      <c r="C93" s="692"/>
      <c r="D93" s="693"/>
      <c r="E93" s="693"/>
      <c r="F93" s="693"/>
      <c r="G93" s="693"/>
      <c r="H93" s="693"/>
      <c r="I93" s="693"/>
      <c r="J93" s="693"/>
      <c r="K93" s="694"/>
      <c r="L93" s="69"/>
    </row>
    <row r="94" spans="3:12" ht="13.5" thickBot="1">
      <c r="C94" s="99"/>
      <c r="D94" s="69"/>
      <c r="E94" s="69"/>
      <c r="F94" s="69"/>
      <c r="G94" s="69"/>
      <c r="H94" s="69"/>
      <c r="I94" s="69"/>
      <c r="J94" s="69"/>
      <c r="K94" s="69"/>
      <c r="L94" s="69"/>
    </row>
    <row r="95" spans="3:12" ht="12.75">
      <c r="C95" s="689" t="s">
        <v>720</v>
      </c>
      <c r="D95" s="690"/>
      <c r="E95" s="690"/>
      <c r="F95" s="690"/>
      <c r="G95" s="690"/>
      <c r="H95" s="690"/>
      <c r="I95" s="690"/>
      <c r="J95" s="690"/>
      <c r="K95" s="691"/>
      <c r="L95" s="69"/>
    </row>
    <row r="96" spans="3:11" ht="13.5" thickBot="1">
      <c r="C96" s="692"/>
      <c r="D96" s="693"/>
      <c r="E96" s="693"/>
      <c r="F96" s="693"/>
      <c r="G96" s="693"/>
      <c r="H96" s="693"/>
      <c r="I96" s="693"/>
      <c r="J96" s="693"/>
      <c r="K96" s="694"/>
    </row>
  </sheetData>
  <mergeCells count="14">
    <mergeCell ref="C2:L3"/>
    <mergeCell ref="E16:G16"/>
    <mergeCell ref="I16:K16"/>
    <mergeCell ref="C5:L6"/>
    <mergeCell ref="C7:L8"/>
    <mergeCell ref="C9:L10"/>
    <mergeCell ref="C46:L47"/>
    <mergeCell ref="E49:G49"/>
    <mergeCell ref="I49:K49"/>
    <mergeCell ref="C59:L60"/>
    <mergeCell ref="C89:K90"/>
    <mergeCell ref="C92:K93"/>
    <mergeCell ref="C95:K96"/>
    <mergeCell ref="C77:L7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T131"/>
  <sheetViews>
    <sheetView rightToLeft="1" workbookViewId="0" topLeftCell="A102">
      <selection activeCell="B123" sqref="B123:J124"/>
    </sheetView>
  </sheetViews>
  <sheetFormatPr defaultColWidth="9.140625" defaultRowHeight="12.75"/>
  <cols>
    <col min="2" max="2" width="48.28125" style="0" customWidth="1"/>
    <col min="3" max="3" width="6.140625" style="0" customWidth="1"/>
    <col min="4" max="4" width="19.8515625" style="0" customWidth="1"/>
    <col min="5" max="5" width="3.00390625" style="0" customWidth="1"/>
    <col min="6" max="6" width="20.8515625" style="0" customWidth="1"/>
    <col min="7" max="7" width="2.57421875" style="0" customWidth="1"/>
    <col min="8" max="8" width="20.57421875" style="0" customWidth="1"/>
    <col min="9" max="9" width="3.00390625" style="0" customWidth="1"/>
    <col min="10" max="10" width="21.7109375" style="0" customWidth="1"/>
    <col min="11" max="11" width="2.7109375" style="0" customWidth="1"/>
    <col min="12" max="12" width="15.421875" style="0" customWidth="1"/>
    <col min="13" max="13" width="3.140625" style="0" customWidth="1"/>
  </cols>
  <sheetData>
    <row r="1" ht="13.5" thickBot="1"/>
    <row r="2" spans="2:7" ht="12.75">
      <c r="B2" s="609" t="s">
        <v>350</v>
      </c>
      <c r="C2" s="610"/>
      <c r="D2" s="610"/>
      <c r="E2" s="610"/>
      <c r="F2" s="610"/>
      <c r="G2" s="611"/>
    </row>
    <row r="3" spans="2:8" ht="13.5" thickBot="1">
      <c r="B3" s="612"/>
      <c r="C3" s="613"/>
      <c r="D3" s="613"/>
      <c r="E3" s="613"/>
      <c r="F3" s="613"/>
      <c r="G3" s="614"/>
      <c r="H3" s="41"/>
    </row>
    <row r="5" ht="13.5" thickBot="1"/>
    <row r="6" spans="2:7" ht="12.75">
      <c r="B6" s="582" t="s">
        <v>817</v>
      </c>
      <c r="C6" s="583"/>
      <c r="D6" s="583"/>
      <c r="E6" s="583"/>
      <c r="F6" s="583"/>
      <c r="G6" s="584"/>
    </row>
    <row r="7" spans="2:7" ht="12.75">
      <c r="B7" s="585"/>
      <c r="C7" s="586"/>
      <c r="D7" s="586"/>
      <c r="E7" s="586"/>
      <c r="F7" s="586"/>
      <c r="G7" s="587"/>
    </row>
    <row r="8" spans="2:7" ht="12.75">
      <c r="B8" s="585" t="s">
        <v>121</v>
      </c>
      <c r="C8" s="586"/>
      <c r="D8" s="586"/>
      <c r="E8" s="586"/>
      <c r="F8" s="586"/>
      <c r="G8" s="587"/>
    </row>
    <row r="9" spans="2:7" ht="12.75">
      <c r="B9" s="585"/>
      <c r="C9" s="586"/>
      <c r="D9" s="586"/>
      <c r="E9" s="586"/>
      <c r="F9" s="586"/>
      <c r="G9" s="587"/>
    </row>
    <row r="10" spans="2:7" ht="12.75">
      <c r="B10" s="585" t="s">
        <v>414</v>
      </c>
      <c r="C10" s="586"/>
      <c r="D10" s="586"/>
      <c r="E10" s="586"/>
      <c r="F10" s="586"/>
      <c r="G10" s="587"/>
    </row>
    <row r="11" spans="2:7" ht="13.5" thickBot="1">
      <c r="B11" s="588"/>
      <c r="C11" s="589"/>
      <c r="D11" s="589"/>
      <c r="E11" s="589"/>
      <c r="F11" s="589"/>
      <c r="G11" s="550"/>
    </row>
    <row r="13" ht="13.5" thickBot="1"/>
    <row r="14" spans="2:7" ht="12.75">
      <c r="B14" s="607" t="s">
        <v>325</v>
      </c>
      <c r="C14" s="608"/>
      <c r="D14" s="608"/>
      <c r="E14" s="608"/>
      <c r="F14" s="608"/>
      <c r="G14" s="618"/>
    </row>
    <row r="15" spans="2:7" ht="13.5" thickBot="1">
      <c r="B15" s="604"/>
      <c r="C15" s="605"/>
      <c r="D15" s="605"/>
      <c r="E15" s="605"/>
      <c r="F15" s="605"/>
      <c r="G15" s="606"/>
    </row>
    <row r="16" ht="13.5" thickBot="1"/>
    <row r="17" spans="2:7" ht="18.75" thickBot="1">
      <c r="B17" s="267"/>
      <c r="C17" s="268"/>
      <c r="D17" s="269">
        <v>1385</v>
      </c>
      <c r="E17" s="369"/>
      <c r="F17" s="269">
        <v>1384</v>
      </c>
      <c r="G17" s="339"/>
    </row>
    <row r="18" spans="2:7" ht="18">
      <c r="B18" s="380"/>
      <c r="C18" s="381"/>
      <c r="D18" s="341" t="s">
        <v>20</v>
      </c>
      <c r="E18" s="341"/>
      <c r="F18" s="341" t="s">
        <v>20</v>
      </c>
      <c r="G18" s="383"/>
    </row>
    <row r="19" spans="2:20" ht="20.25">
      <c r="B19" s="464" t="s">
        <v>317</v>
      </c>
      <c r="C19" s="382"/>
      <c r="D19" s="282">
        <v>3426476515</v>
      </c>
      <c r="E19" s="282"/>
      <c r="F19" s="282">
        <v>3539301998</v>
      </c>
      <c r="G19" s="428"/>
      <c r="H19" s="69"/>
      <c r="I19" s="69"/>
      <c r="J19" s="69" t="s">
        <v>729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20.25">
      <c r="B20" s="464" t="s">
        <v>721</v>
      </c>
      <c r="C20" s="382"/>
      <c r="D20" s="282">
        <f>$D$104</f>
        <v>62993804</v>
      </c>
      <c r="E20" s="282"/>
      <c r="F20" s="282">
        <f>$F$104</f>
        <v>56501074</v>
      </c>
      <c r="G20" s="42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20.25">
      <c r="B21" s="464" t="s">
        <v>722</v>
      </c>
      <c r="C21" s="382"/>
      <c r="D21" s="346">
        <f>$H$104</f>
        <v>282645228</v>
      </c>
      <c r="E21" s="282"/>
      <c r="F21" s="282">
        <f>$J$104</f>
        <v>234439478</v>
      </c>
      <c r="G21" s="42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 ht="20.25">
      <c r="B22" s="464" t="s">
        <v>724</v>
      </c>
      <c r="C22" s="382"/>
      <c r="D22" s="282">
        <v>154026523</v>
      </c>
      <c r="E22" s="282"/>
      <c r="F22" s="282">
        <v>175355207</v>
      </c>
      <c r="G22" s="42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 ht="20.25">
      <c r="B23" s="464" t="s">
        <v>725</v>
      </c>
      <c r="C23" s="382"/>
      <c r="D23" s="282">
        <v>5252674</v>
      </c>
      <c r="E23" s="282"/>
      <c r="F23" s="282">
        <v>11611795</v>
      </c>
      <c r="G23" s="42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 ht="20.25">
      <c r="B24" s="464" t="s">
        <v>726</v>
      </c>
      <c r="C24" s="382"/>
      <c r="D24" s="282">
        <v>-15160704</v>
      </c>
      <c r="E24" s="282"/>
      <c r="F24" s="282">
        <v>-11272274</v>
      </c>
      <c r="G24" s="42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 ht="20.25">
      <c r="B25" s="464" t="s">
        <v>727</v>
      </c>
      <c r="C25" s="382"/>
      <c r="D25" s="282">
        <v>-1614031</v>
      </c>
      <c r="E25" s="282"/>
      <c r="F25" s="282">
        <v>-2523194</v>
      </c>
      <c r="G25" s="42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 ht="20.25">
      <c r="B26" s="464" t="s">
        <v>728</v>
      </c>
      <c r="C26" s="382"/>
      <c r="D26" s="282">
        <v>-22691307</v>
      </c>
      <c r="E26" s="282"/>
      <c r="F26" s="282">
        <v>-13616552</v>
      </c>
      <c r="G26" s="42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 ht="21" thickBot="1">
      <c r="B27" s="464" t="s">
        <v>723</v>
      </c>
      <c r="C27" s="382"/>
      <c r="D27" s="288">
        <v>-11317720</v>
      </c>
      <c r="E27" s="282"/>
      <c r="F27" s="288">
        <v>-7295601</v>
      </c>
      <c r="G27" s="42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 ht="20.25">
      <c r="B28" s="464" t="s">
        <v>318</v>
      </c>
      <c r="C28" s="382"/>
      <c r="D28" s="282">
        <f>(D19+D20+D21+D22+D23+D24+D25+D26+D27)</f>
        <v>3880610982</v>
      </c>
      <c r="E28" s="282"/>
      <c r="F28" s="282">
        <f>(F19+F20+F21+F22+F23+F24+F25+F26+F27)</f>
        <v>3982501931</v>
      </c>
      <c r="G28" s="42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 ht="20.25">
      <c r="B29" s="464" t="s">
        <v>320</v>
      </c>
      <c r="C29" s="382"/>
      <c r="D29" s="282">
        <v>-29301403</v>
      </c>
      <c r="E29" s="282"/>
      <c r="F29" s="282">
        <v>36065428</v>
      </c>
      <c r="G29" s="428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 ht="21" thickBot="1">
      <c r="B30" s="464" t="s">
        <v>319</v>
      </c>
      <c r="C30" s="382"/>
      <c r="D30" s="288">
        <v>0</v>
      </c>
      <c r="E30" s="282"/>
      <c r="F30" s="288">
        <v>0</v>
      </c>
      <c r="G30" s="42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 ht="20.25">
      <c r="B31" s="464" t="s">
        <v>321</v>
      </c>
      <c r="C31" s="382"/>
      <c r="D31" s="282">
        <f>D28+D29+D30</f>
        <v>3851309579</v>
      </c>
      <c r="E31" s="282"/>
      <c r="F31" s="282">
        <f>F28+F29+F30</f>
        <v>4018567359</v>
      </c>
      <c r="G31" s="42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0.25">
      <c r="B32" s="464" t="s">
        <v>730</v>
      </c>
      <c r="C32" s="382"/>
      <c r="D32" s="282">
        <v>0</v>
      </c>
      <c r="E32" s="282"/>
      <c r="F32" s="282">
        <v>50662063</v>
      </c>
      <c r="G32" s="42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 ht="21" thickBot="1">
      <c r="B33" s="464" t="s">
        <v>322</v>
      </c>
      <c r="C33" s="382"/>
      <c r="D33" s="288">
        <v>164946329</v>
      </c>
      <c r="E33" s="282"/>
      <c r="F33" s="288">
        <v>-935114183</v>
      </c>
      <c r="G33" s="42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 ht="20.25">
      <c r="B34" s="464" t="s">
        <v>323</v>
      </c>
      <c r="C34" s="382"/>
      <c r="D34" s="282">
        <f>D31+D32+D33</f>
        <v>4016255908</v>
      </c>
      <c r="E34" s="282"/>
      <c r="F34" s="282">
        <f>F31+F32+F33</f>
        <v>3134115239</v>
      </c>
      <c r="G34" s="428"/>
      <c r="H34" s="7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 ht="21" thickBot="1">
      <c r="B35" s="464" t="s">
        <v>324</v>
      </c>
      <c r="C35" s="382"/>
      <c r="D35" s="288">
        <v>105769676</v>
      </c>
      <c r="E35" s="282"/>
      <c r="F35" s="288">
        <v>47663610</v>
      </c>
      <c r="G35" s="42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 ht="21" thickBot="1">
      <c r="B36" s="464"/>
      <c r="C36" s="382"/>
      <c r="D36" s="455">
        <f>D34+D35</f>
        <v>4122025584</v>
      </c>
      <c r="E36" s="282"/>
      <c r="F36" s="455">
        <f>F34+F35</f>
        <v>3181778849</v>
      </c>
      <c r="G36" s="42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 ht="21.75" thickBot="1" thickTop="1">
      <c r="B37" s="465"/>
      <c r="C37" s="433"/>
      <c r="D37" s="288"/>
      <c r="E37" s="288"/>
      <c r="F37" s="288"/>
      <c r="G37" s="435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 ht="21" thickBot="1">
      <c r="B38" s="86"/>
      <c r="C38" s="69"/>
      <c r="D38" s="83"/>
      <c r="E38" s="83"/>
      <c r="F38" s="83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 ht="18" customHeight="1">
      <c r="B39" s="689" t="s">
        <v>326</v>
      </c>
      <c r="C39" s="690"/>
      <c r="D39" s="690"/>
      <c r="E39" s="690"/>
      <c r="F39" s="690"/>
      <c r="G39" s="691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 ht="18" customHeight="1">
      <c r="B40" s="728" t="s">
        <v>327</v>
      </c>
      <c r="C40" s="729"/>
      <c r="D40" s="729"/>
      <c r="E40" s="729"/>
      <c r="F40" s="729"/>
      <c r="G40" s="73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 ht="18" customHeight="1" thickBot="1">
      <c r="B41" s="692" t="s">
        <v>328</v>
      </c>
      <c r="C41" s="693"/>
      <c r="D41" s="693"/>
      <c r="E41" s="693"/>
      <c r="F41" s="693"/>
      <c r="G41" s="69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 ht="13.5" thickBo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 s="19" customFormat="1" ht="18.75" thickBot="1">
      <c r="B43" s="466" t="s">
        <v>329</v>
      </c>
      <c r="C43" s="319"/>
      <c r="D43" s="319" t="s">
        <v>330</v>
      </c>
      <c r="E43" s="319"/>
      <c r="F43" s="319" t="s">
        <v>331</v>
      </c>
      <c r="G43" s="319"/>
      <c r="H43" s="319">
        <v>1385</v>
      </c>
      <c r="I43" s="319"/>
      <c r="J43" s="319">
        <v>1384</v>
      </c>
      <c r="K43" s="320"/>
      <c r="L43" s="83"/>
      <c r="M43" s="83"/>
      <c r="N43" s="83"/>
      <c r="O43" s="83"/>
      <c r="P43" s="83"/>
      <c r="Q43" s="83"/>
      <c r="R43" s="83"/>
      <c r="S43" s="83"/>
      <c r="T43" s="83"/>
    </row>
    <row r="44" spans="2:20" ht="20.25">
      <c r="B44" s="416"/>
      <c r="C44" s="330"/>
      <c r="D44" s="412"/>
      <c r="E44" s="330"/>
      <c r="F44" s="412"/>
      <c r="G44" s="330"/>
      <c r="H44" s="319" t="s">
        <v>20</v>
      </c>
      <c r="I44" s="309"/>
      <c r="J44" s="319" t="s">
        <v>20</v>
      </c>
      <c r="K44" s="402"/>
      <c r="L44" s="69"/>
      <c r="M44" s="69"/>
      <c r="N44" s="69"/>
      <c r="O44" s="69"/>
      <c r="P44" s="69"/>
      <c r="Q44" s="69"/>
      <c r="R44" s="69"/>
      <c r="S44" s="69"/>
      <c r="T44" s="69"/>
    </row>
    <row r="45" spans="2:20" ht="20.25">
      <c r="B45" s="400" t="s">
        <v>731</v>
      </c>
      <c r="C45" s="330"/>
      <c r="D45" s="220" t="s">
        <v>748</v>
      </c>
      <c r="E45" s="220"/>
      <c r="F45" s="220" t="s">
        <v>754</v>
      </c>
      <c r="G45" s="330"/>
      <c r="H45" s="309">
        <v>445065964</v>
      </c>
      <c r="I45" s="309"/>
      <c r="J45" s="309">
        <v>0</v>
      </c>
      <c r="K45" s="402"/>
      <c r="L45" s="69"/>
      <c r="M45" s="69"/>
      <c r="N45" s="69"/>
      <c r="O45" s="69"/>
      <c r="P45" s="69"/>
      <c r="Q45" s="69"/>
      <c r="R45" s="69"/>
      <c r="S45" s="69"/>
      <c r="T45" s="69"/>
    </row>
    <row r="46" spans="2:20" ht="20.25">
      <c r="B46" s="400" t="s">
        <v>732</v>
      </c>
      <c r="C46" s="330"/>
      <c r="D46" s="220" t="s">
        <v>749</v>
      </c>
      <c r="E46" s="220"/>
      <c r="F46" s="220" t="s">
        <v>754</v>
      </c>
      <c r="G46" s="330"/>
      <c r="H46" s="309">
        <v>43323222</v>
      </c>
      <c r="I46" s="309"/>
      <c r="J46" s="309">
        <v>0</v>
      </c>
      <c r="K46" s="402"/>
      <c r="L46" s="69"/>
      <c r="M46" s="69"/>
      <c r="N46" s="69"/>
      <c r="O46" s="69"/>
      <c r="P46" s="69"/>
      <c r="Q46" s="69"/>
      <c r="R46" s="69"/>
      <c r="S46" s="69"/>
      <c r="T46" s="69"/>
    </row>
    <row r="47" spans="2:20" ht="20.25">
      <c r="B47" s="400" t="s">
        <v>733</v>
      </c>
      <c r="C47" s="330"/>
      <c r="D47" s="220" t="s">
        <v>748</v>
      </c>
      <c r="E47" s="220"/>
      <c r="F47" s="220" t="s">
        <v>754</v>
      </c>
      <c r="G47" s="330"/>
      <c r="H47" s="309">
        <v>12878290</v>
      </c>
      <c r="I47" s="309"/>
      <c r="J47" s="309">
        <v>0</v>
      </c>
      <c r="K47" s="402"/>
      <c r="L47" s="69"/>
      <c r="M47" s="69"/>
      <c r="N47" s="69"/>
      <c r="O47" s="69"/>
      <c r="P47" s="69"/>
      <c r="Q47" s="69"/>
      <c r="R47" s="69"/>
      <c r="S47" s="69"/>
      <c r="T47" s="69"/>
    </row>
    <row r="48" spans="2:20" ht="20.25">
      <c r="B48" s="400" t="s">
        <v>734</v>
      </c>
      <c r="C48" s="330"/>
      <c r="D48" s="220" t="s">
        <v>750</v>
      </c>
      <c r="E48" s="220"/>
      <c r="F48" s="220" t="s">
        <v>755</v>
      </c>
      <c r="G48" s="330"/>
      <c r="H48" s="309">
        <v>12450845</v>
      </c>
      <c r="I48" s="309"/>
      <c r="J48" s="309">
        <v>0</v>
      </c>
      <c r="K48" s="402"/>
      <c r="L48" s="69"/>
      <c r="M48" s="69"/>
      <c r="N48" s="69"/>
      <c r="O48" s="69"/>
      <c r="P48" s="69"/>
      <c r="Q48" s="69"/>
      <c r="R48" s="69"/>
      <c r="S48" s="69"/>
      <c r="T48" s="69"/>
    </row>
    <row r="49" spans="2:20" ht="20.25">
      <c r="B49" s="400" t="s">
        <v>735</v>
      </c>
      <c r="C49" s="330"/>
      <c r="D49" s="220" t="s">
        <v>750</v>
      </c>
      <c r="E49" s="220"/>
      <c r="F49" s="220" t="s">
        <v>757</v>
      </c>
      <c r="G49" s="330"/>
      <c r="H49" s="309">
        <v>11337758</v>
      </c>
      <c r="I49" s="309"/>
      <c r="J49" s="309">
        <v>0</v>
      </c>
      <c r="K49" s="402"/>
      <c r="L49" s="69"/>
      <c r="M49" s="69"/>
      <c r="N49" s="69"/>
      <c r="O49" s="69"/>
      <c r="P49" s="69"/>
      <c r="Q49" s="69"/>
      <c r="R49" s="69"/>
      <c r="S49" s="69"/>
      <c r="T49" s="69"/>
    </row>
    <row r="50" spans="2:20" ht="20.25">
      <c r="B50" s="400" t="s">
        <v>736</v>
      </c>
      <c r="C50" s="330"/>
      <c r="D50" s="220" t="s">
        <v>748</v>
      </c>
      <c r="E50" s="220"/>
      <c r="F50" s="220" t="s">
        <v>758</v>
      </c>
      <c r="G50" s="330"/>
      <c r="H50" s="309">
        <v>5999831</v>
      </c>
      <c r="I50" s="309"/>
      <c r="J50" s="309">
        <v>0</v>
      </c>
      <c r="K50" s="402"/>
      <c r="L50" s="69"/>
      <c r="M50" s="69"/>
      <c r="N50" s="69"/>
      <c r="O50" s="69"/>
      <c r="P50" s="69"/>
      <c r="Q50" s="69"/>
      <c r="R50" s="69"/>
      <c r="S50" s="69"/>
      <c r="T50" s="69"/>
    </row>
    <row r="51" spans="2:20" ht="20.25">
      <c r="B51" s="400" t="s">
        <v>737</v>
      </c>
      <c r="C51" s="330"/>
      <c r="D51" s="220" t="s">
        <v>750</v>
      </c>
      <c r="E51" s="220"/>
      <c r="F51" s="220" t="s">
        <v>756</v>
      </c>
      <c r="G51" s="330"/>
      <c r="H51" s="309">
        <v>3622746</v>
      </c>
      <c r="I51" s="309"/>
      <c r="J51" s="309">
        <v>0</v>
      </c>
      <c r="K51" s="402"/>
      <c r="L51" s="69"/>
      <c r="M51" s="69"/>
      <c r="N51" s="69"/>
      <c r="O51" s="69"/>
      <c r="P51" s="69"/>
      <c r="Q51" s="69"/>
      <c r="R51" s="69"/>
      <c r="S51" s="69"/>
      <c r="T51" s="69"/>
    </row>
    <row r="52" spans="2:20" ht="20.25">
      <c r="B52" s="400" t="s">
        <v>738</v>
      </c>
      <c r="C52" s="330"/>
      <c r="D52" s="220" t="s">
        <v>751</v>
      </c>
      <c r="E52" s="220"/>
      <c r="F52" s="220" t="s">
        <v>758</v>
      </c>
      <c r="G52" s="330"/>
      <c r="H52" s="309">
        <v>3124599</v>
      </c>
      <c r="I52" s="309"/>
      <c r="J52" s="309">
        <v>5747162</v>
      </c>
      <c r="K52" s="402"/>
      <c r="L52" s="69"/>
      <c r="M52" s="69"/>
      <c r="N52" s="69"/>
      <c r="O52" s="69"/>
      <c r="P52" s="69"/>
      <c r="Q52" s="69"/>
      <c r="R52" s="69"/>
      <c r="S52" s="69"/>
      <c r="T52" s="69"/>
    </row>
    <row r="53" spans="2:20" ht="20.25">
      <c r="B53" s="400" t="s">
        <v>739</v>
      </c>
      <c r="C53" s="330"/>
      <c r="D53" s="220" t="s">
        <v>752</v>
      </c>
      <c r="E53" s="220"/>
      <c r="F53" s="220" t="s">
        <v>759</v>
      </c>
      <c r="G53" s="330"/>
      <c r="H53" s="309">
        <v>3032244</v>
      </c>
      <c r="I53" s="309"/>
      <c r="J53" s="309">
        <v>0</v>
      </c>
      <c r="K53" s="402"/>
      <c r="L53" s="69"/>
      <c r="M53" s="69"/>
      <c r="N53" s="69"/>
      <c r="O53" s="69"/>
      <c r="P53" s="69"/>
      <c r="Q53" s="69"/>
      <c r="R53" s="69"/>
      <c r="S53" s="69"/>
      <c r="T53" s="69"/>
    </row>
    <row r="54" spans="2:20" ht="20.25">
      <c r="B54" s="400" t="s">
        <v>740</v>
      </c>
      <c r="C54" s="330"/>
      <c r="D54" s="220" t="s">
        <v>748</v>
      </c>
      <c r="E54" s="220"/>
      <c r="F54" s="220" t="s">
        <v>760</v>
      </c>
      <c r="G54" s="330"/>
      <c r="H54" s="309">
        <v>1374750</v>
      </c>
      <c r="I54" s="309"/>
      <c r="J54" s="309">
        <v>0</v>
      </c>
      <c r="K54" s="402"/>
      <c r="L54" s="69"/>
      <c r="M54" s="69"/>
      <c r="N54" s="69"/>
      <c r="O54" s="69"/>
      <c r="P54" s="69"/>
      <c r="Q54" s="69"/>
      <c r="R54" s="69"/>
      <c r="S54" s="69"/>
      <c r="T54" s="69"/>
    </row>
    <row r="55" spans="2:20" ht="20.25">
      <c r="B55" s="400" t="s">
        <v>741</v>
      </c>
      <c r="C55" s="330"/>
      <c r="D55" s="220" t="s">
        <v>748</v>
      </c>
      <c r="E55" s="220"/>
      <c r="F55" s="220" t="s">
        <v>754</v>
      </c>
      <c r="G55" s="330"/>
      <c r="H55" s="309">
        <v>1329522</v>
      </c>
      <c r="I55" s="309"/>
      <c r="J55" s="309">
        <v>4827330</v>
      </c>
      <c r="K55" s="402"/>
      <c r="L55" s="69"/>
      <c r="M55" s="69"/>
      <c r="N55" s="69"/>
      <c r="O55" s="69"/>
      <c r="P55" s="69"/>
      <c r="Q55" s="69"/>
      <c r="R55" s="69"/>
      <c r="S55" s="69"/>
      <c r="T55" s="69"/>
    </row>
    <row r="56" spans="2:20" ht="20.25">
      <c r="B56" s="400" t="s">
        <v>742</v>
      </c>
      <c r="C56" s="330"/>
      <c r="D56" s="220" t="s">
        <v>748</v>
      </c>
      <c r="E56" s="220"/>
      <c r="F56" s="220" t="s">
        <v>754</v>
      </c>
      <c r="G56" s="330"/>
      <c r="H56" s="309">
        <v>1307073</v>
      </c>
      <c r="I56" s="309"/>
      <c r="J56" s="309">
        <v>2353288</v>
      </c>
      <c r="K56" s="402"/>
      <c r="L56" s="69"/>
      <c r="M56" s="69"/>
      <c r="N56" s="69"/>
      <c r="O56" s="69"/>
      <c r="P56" s="69"/>
      <c r="Q56" s="69"/>
      <c r="R56" s="69"/>
      <c r="S56" s="69"/>
      <c r="T56" s="69"/>
    </row>
    <row r="57" spans="2:20" ht="20.25">
      <c r="B57" s="400" t="s">
        <v>743</v>
      </c>
      <c r="C57" s="330"/>
      <c r="D57" s="220" t="s">
        <v>748</v>
      </c>
      <c r="E57" s="220"/>
      <c r="F57" s="220" t="s">
        <v>754</v>
      </c>
      <c r="G57" s="330"/>
      <c r="H57" s="309">
        <v>0</v>
      </c>
      <c r="I57" s="309"/>
      <c r="J57" s="309">
        <v>705596530</v>
      </c>
      <c r="K57" s="402"/>
      <c r="L57" s="69"/>
      <c r="M57" s="69"/>
      <c r="N57" s="69"/>
      <c r="O57" s="69"/>
      <c r="P57" s="69"/>
      <c r="Q57" s="69"/>
      <c r="R57" s="69"/>
      <c r="S57" s="69"/>
      <c r="T57" s="69"/>
    </row>
    <row r="58" spans="2:20" ht="20.25">
      <c r="B58" s="400" t="s">
        <v>744</v>
      </c>
      <c r="C58" s="330"/>
      <c r="D58" s="220" t="s">
        <v>748</v>
      </c>
      <c r="E58" s="220"/>
      <c r="F58" s="220" t="s">
        <v>754</v>
      </c>
      <c r="G58" s="330"/>
      <c r="H58" s="309">
        <v>0</v>
      </c>
      <c r="I58" s="309"/>
      <c r="J58" s="309">
        <v>286117017</v>
      </c>
      <c r="K58" s="402"/>
      <c r="L58" s="69"/>
      <c r="M58" s="69"/>
      <c r="N58" s="69"/>
      <c r="O58" s="69"/>
      <c r="P58" s="69"/>
      <c r="Q58" s="69"/>
      <c r="R58" s="69"/>
      <c r="S58" s="69"/>
      <c r="T58" s="69"/>
    </row>
    <row r="59" spans="2:20" ht="20.25">
      <c r="B59" s="400" t="s">
        <v>745</v>
      </c>
      <c r="C59" s="330"/>
      <c r="D59" s="220" t="s">
        <v>748</v>
      </c>
      <c r="E59" s="220"/>
      <c r="F59" s="220" t="s">
        <v>754</v>
      </c>
      <c r="G59" s="330"/>
      <c r="H59" s="309">
        <v>0</v>
      </c>
      <c r="I59" s="309"/>
      <c r="J59" s="309">
        <v>167358976</v>
      </c>
      <c r="K59" s="402"/>
      <c r="L59" s="69"/>
      <c r="M59" s="69"/>
      <c r="N59" s="69"/>
      <c r="O59" s="69"/>
      <c r="P59" s="69"/>
      <c r="Q59" s="69"/>
      <c r="R59" s="69"/>
      <c r="S59" s="69"/>
      <c r="T59" s="69"/>
    </row>
    <row r="60" spans="2:20" ht="20.25">
      <c r="B60" s="400" t="s">
        <v>746</v>
      </c>
      <c r="C60" s="330"/>
      <c r="D60" s="220" t="s">
        <v>748</v>
      </c>
      <c r="E60" s="220"/>
      <c r="F60" s="220" t="s">
        <v>754</v>
      </c>
      <c r="G60" s="330"/>
      <c r="H60" s="309">
        <v>0</v>
      </c>
      <c r="I60" s="309"/>
      <c r="J60" s="309">
        <v>50662063</v>
      </c>
      <c r="K60" s="402"/>
      <c r="L60" s="69"/>
      <c r="M60" s="69"/>
      <c r="N60" s="69"/>
      <c r="O60" s="69"/>
      <c r="P60" s="69"/>
      <c r="Q60" s="69"/>
      <c r="R60" s="69"/>
      <c r="S60" s="69"/>
      <c r="T60" s="69"/>
    </row>
    <row r="61" spans="2:20" ht="20.25">
      <c r="B61" s="400" t="s">
        <v>747</v>
      </c>
      <c r="C61" s="330"/>
      <c r="D61" s="220" t="s">
        <v>753</v>
      </c>
      <c r="E61" s="220"/>
      <c r="F61" s="220" t="s">
        <v>761</v>
      </c>
      <c r="G61" s="330"/>
      <c r="H61" s="309">
        <v>0</v>
      </c>
      <c r="I61" s="309"/>
      <c r="J61" s="309">
        <v>24429019</v>
      </c>
      <c r="K61" s="402"/>
      <c r="L61" s="69"/>
      <c r="M61" s="69"/>
      <c r="N61" s="69"/>
      <c r="O61" s="69"/>
      <c r="P61" s="69"/>
      <c r="Q61" s="69"/>
      <c r="R61" s="69"/>
      <c r="S61" s="69"/>
      <c r="T61" s="69"/>
    </row>
    <row r="62" spans="2:20" ht="20.25">
      <c r="B62" s="400" t="s">
        <v>217</v>
      </c>
      <c r="C62" s="330"/>
      <c r="D62" s="330"/>
      <c r="E62" s="330"/>
      <c r="F62" s="330"/>
      <c r="G62" s="330"/>
      <c r="H62" s="309">
        <v>3903109</v>
      </c>
      <c r="I62" s="309"/>
      <c r="J62" s="309">
        <v>35708758</v>
      </c>
      <c r="K62" s="402"/>
      <c r="L62" s="69"/>
      <c r="M62" s="69"/>
      <c r="N62" s="69"/>
      <c r="O62" s="69"/>
      <c r="P62" s="69"/>
      <c r="Q62" s="69"/>
      <c r="R62" s="69"/>
      <c r="S62" s="69"/>
      <c r="T62" s="69"/>
    </row>
    <row r="63" spans="2:20" ht="20.25">
      <c r="B63" s="400" t="s">
        <v>774</v>
      </c>
      <c r="C63" s="330"/>
      <c r="D63" s="330"/>
      <c r="E63" s="330"/>
      <c r="F63" s="330"/>
      <c r="G63" s="330"/>
      <c r="H63" s="309"/>
      <c r="I63" s="309"/>
      <c r="J63" s="309"/>
      <c r="K63" s="402"/>
      <c r="L63" s="69"/>
      <c r="M63" s="69"/>
      <c r="N63" s="69"/>
      <c r="O63" s="69"/>
      <c r="P63" s="69"/>
      <c r="Q63" s="69"/>
      <c r="R63" s="69"/>
      <c r="S63" s="69"/>
      <c r="T63" s="69"/>
    </row>
    <row r="64" spans="2:20" ht="20.25">
      <c r="B64" s="400" t="s">
        <v>780</v>
      </c>
      <c r="C64" s="330"/>
      <c r="D64" s="309" t="s">
        <v>775</v>
      </c>
      <c r="E64" s="309"/>
      <c r="F64" s="309" t="s">
        <v>776</v>
      </c>
      <c r="G64" s="309"/>
      <c r="H64" s="309">
        <v>5904364</v>
      </c>
      <c r="I64" s="309"/>
      <c r="J64" s="309">
        <v>31265487</v>
      </c>
      <c r="K64" s="402"/>
      <c r="L64" s="69"/>
      <c r="M64" s="69"/>
      <c r="N64" s="69"/>
      <c r="O64" s="69"/>
      <c r="P64" s="69"/>
      <c r="Q64" s="69"/>
      <c r="R64" s="69"/>
      <c r="S64" s="69"/>
      <c r="T64" s="69"/>
    </row>
    <row r="65" spans="2:20" ht="20.25">
      <c r="B65" s="400" t="s">
        <v>781</v>
      </c>
      <c r="C65" s="330"/>
      <c r="D65" s="309" t="s">
        <v>775</v>
      </c>
      <c r="E65" s="309"/>
      <c r="F65" s="309" t="s">
        <v>777</v>
      </c>
      <c r="G65" s="309"/>
      <c r="H65" s="309">
        <v>1742240</v>
      </c>
      <c r="I65" s="309"/>
      <c r="J65" s="309">
        <v>17088178</v>
      </c>
      <c r="K65" s="402"/>
      <c r="L65" s="69"/>
      <c r="M65" s="69"/>
      <c r="N65" s="69"/>
      <c r="O65" s="69"/>
      <c r="P65" s="69"/>
      <c r="Q65" s="69"/>
      <c r="R65" s="69"/>
      <c r="S65" s="69"/>
      <c r="T65" s="69"/>
    </row>
    <row r="66" spans="2:20" ht="20.25">
      <c r="B66" s="400" t="s">
        <v>762</v>
      </c>
      <c r="C66" s="330"/>
      <c r="D66" s="309" t="s">
        <v>775</v>
      </c>
      <c r="E66" s="309"/>
      <c r="F66" s="309" t="s">
        <v>778</v>
      </c>
      <c r="G66" s="309"/>
      <c r="H66" s="309">
        <v>294668</v>
      </c>
      <c r="I66" s="309"/>
      <c r="J66" s="309">
        <v>1391333</v>
      </c>
      <c r="K66" s="402"/>
      <c r="L66" s="69"/>
      <c r="M66" s="69"/>
      <c r="N66" s="69"/>
      <c r="O66" s="69"/>
      <c r="P66" s="69"/>
      <c r="Q66" s="69"/>
      <c r="R66" s="69"/>
      <c r="S66" s="69"/>
      <c r="T66" s="69"/>
    </row>
    <row r="67" spans="2:20" ht="20.25">
      <c r="B67" s="400" t="s">
        <v>763</v>
      </c>
      <c r="C67" s="330"/>
      <c r="D67" s="309" t="s">
        <v>775</v>
      </c>
      <c r="E67" s="309"/>
      <c r="F67" s="309" t="s">
        <v>779</v>
      </c>
      <c r="G67" s="309"/>
      <c r="H67" s="309">
        <v>918394</v>
      </c>
      <c r="I67" s="309"/>
      <c r="J67" s="309">
        <v>1648482</v>
      </c>
      <c r="K67" s="402"/>
      <c r="L67" s="69"/>
      <c r="M67" s="69"/>
      <c r="N67" s="69"/>
      <c r="O67" s="69"/>
      <c r="P67" s="69"/>
      <c r="Q67" s="69"/>
      <c r="R67" s="69"/>
      <c r="S67" s="69"/>
      <c r="T67" s="69"/>
    </row>
    <row r="68" spans="2:20" ht="20.25">
      <c r="B68" s="400" t="s">
        <v>764</v>
      </c>
      <c r="C68" s="330"/>
      <c r="D68" s="309" t="s">
        <v>775</v>
      </c>
      <c r="E68" s="309"/>
      <c r="F68" s="309" t="s">
        <v>782</v>
      </c>
      <c r="G68" s="309"/>
      <c r="H68" s="309">
        <v>5777257</v>
      </c>
      <c r="I68" s="309"/>
      <c r="J68" s="309">
        <v>18860678</v>
      </c>
      <c r="K68" s="402"/>
      <c r="L68" s="69"/>
      <c r="M68" s="69"/>
      <c r="N68" s="69"/>
      <c r="O68" s="69"/>
      <c r="P68" s="69"/>
      <c r="Q68" s="69"/>
      <c r="R68" s="69"/>
      <c r="S68" s="69"/>
      <c r="T68" s="69"/>
    </row>
    <row r="69" spans="2:20" ht="20.25">
      <c r="B69" s="400" t="s">
        <v>765</v>
      </c>
      <c r="C69" s="330"/>
      <c r="D69" s="309" t="s">
        <v>775</v>
      </c>
      <c r="E69" s="309"/>
      <c r="F69" s="309" t="s">
        <v>783</v>
      </c>
      <c r="G69" s="309"/>
      <c r="H69" s="309">
        <v>5751344</v>
      </c>
      <c r="I69" s="309"/>
      <c r="J69" s="309">
        <v>4608495</v>
      </c>
      <c r="K69" s="402"/>
      <c r="L69" s="69"/>
      <c r="M69" s="69"/>
      <c r="N69" s="69"/>
      <c r="O69" s="69"/>
      <c r="P69" s="69"/>
      <c r="Q69" s="69"/>
      <c r="R69" s="69"/>
      <c r="S69" s="69"/>
      <c r="T69" s="69"/>
    </row>
    <row r="70" spans="2:20" ht="20.25">
      <c r="B70" s="400" t="s">
        <v>766</v>
      </c>
      <c r="C70" s="330"/>
      <c r="D70" s="309" t="s">
        <v>775</v>
      </c>
      <c r="E70" s="309"/>
      <c r="F70" s="309" t="s">
        <v>784</v>
      </c>
      <c r="G70" s="309"/>
      <c r="H70" s="309">
        <v>241595804</v>
      </c>
      <c r="I70" s="309"/>
      <c r="J70" s="309">
        <v>163831342</v>
      </c>
      <c r="K70" s="402"/>
      <c r="L70" s="69"/>
      <c r="M70" s="69"/>
      <c r="N70" s="69"/>
      <c r="O70" s="69"/>
      <c r="P70" s="69"/>
      <c r="Q70" s="69"/>
      <c r="R70" s="69"/>
      <c r="S70" s="69"/>
      <c r="T70" s="69"/>
    </row>
    <row r="71" spans="2:20" ht="20.25">
      <c r="B71" s="400" t="s">
        <v>767</v>
      </c>
      <c r="C71" s="330"/>
      <c r="D71" s="309" t="s">
        <v>775</v>
      </c>
      <c r="E71" s="309"/>
      <c r="F71" s="309" t="s">
        <v>785</v>
      </c>
      <c r="G71" s="309"/>
      <c r="H71" s="309">
        <v>38133553</v>
      </c>
      <c r="I71" s="309"/>
      <c r="J71" s="309">
        <v>38634925</v>
      </c>
      <c r="K71" s="402"/>
      <c r="L71" s="69"/>
      <c r="M71" s="69"/>
      <c r="N71" s="69"/>
      <c r="O71" s="69"/>
      <c r="P71" s="69"/>
      <c r="Q71" s="69"/>
      <c r="R71" s="69"/>
      <c r="S71" s="69"/>
      <c r="T71" s="69"/>
    </row>
    <row r="72" spans="2:20" ht="20.25">
      <c r="B72" s="400" t="s">
        <v>768</v>
      </c>
      <c r="C72" s="330"/>
      <c r="D72" s="309" t="s">
        <v>775</v>
      </c>
      <c r="E72" s="309"/>
      <c r="F72" s="309" t="s">
        <v>785</v>
      </c>
      <c r="G72" s="309"/>
      <c r="H72" s="309">
        <v>159358</v>
      </c>
      <c r="I72" s="309"/>
      <c r="J72" s="309">
        <v>242290</v>
      </c>
      <c r="K72" s="402"/>
      <c r="L72" s="69"/>
      <c r="M72" s="69"/>
      <c r="N72" s="69"/>
      <c r="O72" s="69"/>
      <c r="P72" s="69"/>
      <c r="Q72" s="69"/>
      <c r="R72" s="69"/>
      <c r="S72" s="69"/>
      <c r="T72" s="69"/>
    </row>
    <row r="73" spans="2:20" ht="20.25">
      <c r="B73" s="400" t="s">
        <v>769</v>
      </c>
      <c r="C73" s="330"/>
      <c r="D73" s="309" t="s">
        <v>775</v>
      </c>
      <c r="E73" s="309"/>
      <c r="F73" s="309" t="s">
        <v>786</v>
      </c>
      <c r="G73" s="309"/>
      <c r="H73" s="309">
        <v>35035</v>
      </c>
      <c r="I73" s="309"/>
      <c r="J73" s="309">
        <v>3242051</v>
      </c>
      <c r="K73" s="402"/>
      <c r="L73" s="69"/>
      <c r="M73" s="69"/>
      <c r="N73" s="69"/>
      <c r="O73" s="69"/>
      <c r="P73" s="69"/>
      <c r="Q73" s="69"/>
      <c r="R73" s="69"/>
      <c r="S73" s="69"/>
      <c r="T73" s="69"/>
    </row>
    <row r="74" spans="2:20" ht="20.25">
      <c r="B74" s="400" t="s">
        <v>770</v>
      </c>
      <c r="C74" s="330"/>
      <c r="D74" s="309" t="s">
        <v>775</v>
      </c>
      <c r="E74" s="309"/>
      <c r="F74" s="309" t="s">
        <v>785</v>
      </c>
      <c r="G74" s="309"/>
      <c r="H74" s="309">
        <v>5957</v>
      </c>
      <c r="I74" s="309"/>
      <c r="J74" s="309">
        <v>0</v>
      </c>
      <c r="K74" s="402"/>
      <c r="L74" s="69"/>
      <c r="M74" s="69"/>
      <c r="N74" s="69"/>
      <c r="O74" s="69"/>
      <c r="P74" s="69"/>
      <c r="Q74" s="69"/>
      <c r="R74" s="69"/>
      <c r="S74" s="69"/>
      <c r="T74" s="69"/>
    </row>
    <row r="75" spans="2:20" ht="20.25">
      <c r="B75" s="400" t="s">
        <v>771</v>
      </c>
      <c r="C75" s="330"/>
      <c r="D75" s="309" t="s">
        <v>775</v>
      </c>
      <c r="E75" s="309"/>
      <c r="F75" s="309" t="s">
        <v>787</v>
      </c>
      <c r="G75" s="309"/>
      <c r="H75" s="309">
        <v>74601347</v>
      </c>
      <c r="I75" s="309"/>
      <c r="J75" s="309">
        <v>0</v>
      </c>
      <c r="K75" s="402"/>
      <c r="L75" s="69"/>
      <c r="M75" s="69"/>
      <c r="N75" s="69"/>
      <c r="O75" s="69"/>
      <c r="P75" s="69"/>
      <c r="Q75" s="69"/>
      <c r="R75" s="69"/>
      <c r="S75" s="69"/>
      <c r="T75" s="69"/>
    </row>
    <row r="76" spans="2:20" ht="20.25">
      <c r="B76" s="400" t="s">
        <v>771</v>
      </c>
      <c r="C76" s="330"/>
      <c r="D76" s="309" t="s">
        <v>775</v>
      </c>
      <c r="E76" s="309"/>
      <c r="F76" s="309" t="s">
        <v>788</v>
      </c>
      <c r="G76" s="309"/>
      <c r="H76" s="309">
        <v>1446187986</v>
      </c>
      <c r="I76" s="309"/>
      <c r="J76" s="309">
        <v>1090415368</v>
      </c>
      <c r="K76" s="402"/>
      <c r="L76" s="69"/>
      <c r="M76" s="69"/>
      <c r="N76" s="69"/>
      <c r="O76" s="69"/>
      <c r="P76" s="69"/>
      <c r="Q76" s="69"/>
      <c r="R76" s="69"/>
      <c r="S76" s="69"/>
      <c r="T76" s="69"/>
    </row>
    <row r="77" spans="2:20" ht="20.25">
      <c r="B77" s="400" t="s">
        <v>771</v>
      </c>
      <c r="C77" s="330"/>
      <c r="D77" s="309" t="s">
        <v>775</v>
      </c>
      <c r="E77" s="309"/>
      <c r="F77" s="309" t="s">
        <v>785</v>
      </c>
      <c r="G77" s="309"/>
      <c r="H77" s="309">
        <v>1340292434</v>
      </c>
      <c r="I77" s="309"/>
      <c r="J77" s="309">
        <v>1089748563</v>
      </c>
      <c r="K77" s="402"/>
      <c r="L77" s="69"/>
      <c r="M77" s="69"/>
      <c r="N77" s="69"/>
      <c r="O77" s="69"/>
      <c r="P77" s="69"/>
      <c r="Q77" s="69"/>
      <c r="R77" s="69"/>
      <c r="S77" s="69"/>
      <c r="T77" s="69"/>
    </row>
    <row r="78" spans="2:20" ht="20.25">
      <c r="B78" s="400" t="s">
        <v>771</v>
      </c>
      <c r="C78" s="330"/>
      <c r="D78" s="309" t="s">
        <v>775</v>
      </c>
      <c r="E78" s="309"/>
      <c r="F78" s="309" t="s">
        <v>789</v>
      </c>
      <c r="G78" s="309"/>
      <c r="H78" s="309">
        <v>0</v>
      </c>
      <c r="I78" s="309"/>
      <c r="J78" s="309">
        <v>0</v>
      </c>
      <c r="K78" s="402"/>
      <c r="L78" s="69"/>
      <c r="M78" s="69"/>
      <c r="N78" s="69"/>
      <c r="O78" s="69"/>
      <c r="P78" s="69"/>
      <c r="Q78" s="69"/>
      <c r="R78" s="69"/>
      <c r="S78" s="69"/>
      <c r="T78" s="69"/>
    </row>
    <row r="79" spans="2:20" ht="20.25">
      <c r="B79" s="400" t="s">
        <v>772</v>
      </c>
      <c r="C79" s="330"/>
      <c r="D79" s="309" t="s">
        <v>775</v>
      </c>
      <c r="E79" s="309"/>
      <c r="F79" s="309"/>
      <c r="G79" s="309"/>
      <c r="H79" s="309">
        <v>0</v>
      </c>
      <c r="I79" s="309"/>
      <c r="J79" s="309">
        <v>103175533</v>
      </c>
      <c r="K79" s="402"/>
      <c r="L79" s="69"/>
      <c r="M79" s="69"/>
      <c r="N79" s="69"/>
      <c r="O79" s="69"/>
      <c r="P79" s="69"/>
      <c r="Q79" s="69"/>
      <c r="R79" s="69"/>
      <c r="S79" s="69"/>
      <c r="T79" s="69"/>
    </row>
    <row r="80" spans="2:20" ht="21" thickBot="1">
      <c r="B80" s="400"/>
      <c r="C80" s="330"/>
      <c r="D80" s="309"/>
      <c r="E80" s="309"/>
      <c r="F80" s="309"/>
      <c r="G80" s="309"/>
      <c r="H80" s="309"/>
      <c r="I80" s="309"/>
      <c r="J80" s="309"/>
      <c r="K80" s="402"/>
      <c r="L80" s="69"/>
      <c r="M80" s="69"/>
      <c r="N80" s="69"/>
      <c r="O80" s="69"/>
      <c r="P80" s="69"/>
      <c r="Q80" s="69"/>
      <c r="R80" s="69"/>
      <c r="S80" s="69"/>
      <c r="T80" s="69"/>
    </row>
    <row r="81" spans="2:20" ht="21" thickBot="1">
      <c r="B81" s="400" t="s">
        <v>773</v>
      </c>
      <c r="C81" s="330"/>
      <c r="D81" s="309"/>
      <c r="E81" s="309"/>
      <c r="F81" s="309"/>
      <c r="G81" s="309"/>
      <c r="H81" s="467">
        <f>SUM(H45:H79)</f>
        <v>3710149694</v>
      </c>
      <c r="I81" s="309"/>
      <c r="J81" s="319">
        <f>SUM(J45:J79)</f>
        <v>3846952868</v>
      </c>
      <c r="K81" s="402"/>
      <c r="L81" s="69"/>
      <c r="M81" s="69"/>
      <c r="N81" s="69"/>
      <c r="O81" s="69"/>
      <c r="P81" s="69"/>
      <c r="Q81" s="69"/>
      <c r="R81" s="69"/>
      <c r="S81" s="69"/>
      <c r="T81" s="69"/>
    </row>
    <row r="82" spans="2:20" ht="21.75" thickBot="1" thickTop="1">
      <c r="B82" s="403"/>
      <c r="C82" s="410"/>
      <c r="D82" s="410"/>
      <c r="E82" s="410"/>
      <c r="F82" s="410"/>
      <c r="G82" s="410"/>
      <c r="H82" s="410"/>
      <c r="I82" s="410"/>
      <c r="J82" s="410"/>
      <c r="K82" s="405"/>
      <c r="L82" s="69"/>
      <c r="M82" s="69"/>
      <c r="N82" s="69"/>
      <c r="O82" s="69"/>
      <c r="P82" s="69"/>
      <c r="Q82" s="69"/>
      <c r="R82" s="69"/>
      <c r="S82" s="69"/>
      <c r="T82" s="69"/>
    </row>
    <row r="83" spans="2:20" ht="13.5" thickBot="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 ht="12.75">
      <c r="B84" s="689" t="s">
        <v>332</v>
      </c>
      <c r="C84" s="690"/>
      <c r="D84" s="690"/>
      <c r="E84" s="690"/>
      <c r="F84" s="690"/>
      <c r="G84" s="691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 ht="13.5" thickBot="1">
      <c r="B85" s="692"/>
      <c r="C85" s="693"/>
      <c r="D85" s="693"/>
      <c r="E85" s="693"/>
      <c r="F85" s="693"/>
      <c r="G85" s="694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 ht="13.5" thickBot="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 ht="12.75">
      <c r="B87" s="689" t="s">
        <v>790</v>
      </c>
      <c r="C87" s="690"/>
      <c r="D87" s="690"/>
      <c r="E87" s="690"/>
      <c r="F87" s="690"/>
      <c r="G87" s="691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 ht="12.75">
      <c r="B88" s="728"/>
      <c r="C88" s="729"/>
      <c r="D88" s="729"/>
      <c r="E88" s="729"/>
      <c r="F88" s="729"/>
      <c r="G88" s="730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 ht="13.5" hidden="1" thickBot="1">
      <c r="B89" s="692"/>
      <c r="C89" s="693"/>
      <c r="D89" s="693"/>
      <c r="E89" s="693"/>
      <c r="F89" s="693"/>
      <c r="G89" s="694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 ht="21" thickBot="1">
      <c r="B90" s="98"/>
      <c r="C90" s="98"/>
      <c r="D90" s="98"/>
      <c r="E90" s="98"/>
      <c r="F90" s="98"/>
      <c r="G90" s="9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 s="19" customFormat="1" ht="18.75" thickBot="1">
      <c r="B91" s="466"/>
      <c r="C91" s="319"/>
      <c r="D91" s="726" t="s">
        <v>333</v>
      </c>
      <c r="E91" s="726"/>
      <c r="F91" s="726"/>
      <c r="G91" s="319"/>
      <c r="H91" s="726" t="s">
        <v>334</v>
      </c>
      <c r="I91" s="726"/>
      <c r="J91" s="726"/>
      <c r="K91" s="320"/>
      <c r="L91" s="83"/>
      <c r="M91" s="83"/>
      <c r="N91" s="83"/>
      <c r="O91" s="83"/>
      <c r="P91" s="83"/>
      <c r="Q91" s="83"/>
      <c r="R91" s="83"/>
      <c r="S91" s="83"/>
      <c r="T91" s="83"/>
    </row>
    <row r="92" spans="2:20" s="19" customFormat="1" ht="18.75" thickBot="1">
      <c r="B92" s="390"/>
      <c r="C92" s="309"/>
      <c r="D92" s="309">
        <v>1385</v>
      </c>
      <c r="E92" s="309"/>
      <c r="F92" s="309">
        <v>1384</v>
      </c>
      <c r="G92" s="309"/>
      <c r="H92" s="309">
        <v>1385</v>
      </c>
      <c r="I92" s="309"/>
      <c r="J92" s="443">
        <v>1384</v>
      </c>
      <c r="K92" s="310"/>
      <c r="L92" s="83"/>
      <c r="M92" s="83"/>
      <c r="N92" s="83"/>
      <c r="O92" s="83"/>
      <c r="P92" s="83"/>
      <c r="Q92" s="83"/>
      <c r="R92" s="83"/>
      <c r="S92" s="83"/>
      <c r="T92" s="83"/>
    </row>
    <row r="93" spans="2:20" s="19" customFormat="1" ht="18">
      <c r="B93" s="390"/>
      <c r="C93" s="309"/>
      <c r="D93" s="319" t="s">
        <v>20</v>
      </c>
      <c r="E93" s="309"/>
      <c r="F93" s="319" t="s">
        <v>20</v>
      </c>
      <c r="G93" s="309"/>
      <c r="H93" s="319" t="s">
        <v>20</v>
      </c>
      <c r="I93" s="309"/>
      <c r="J93" s="309" t="s">
        <v>20</v>
      </c>
      <c r="K93" s="310"/>
      <c r="L93" s="83"/>
      <c r="M93" s="83"/>
      <c r="N93" s="83"/>
      <c r="O93" s="83"/>
      <c r="P93" s="83"/>
      <c r="Q93" s="83"/>
      <c r="R93" s="83"/>
      <c r="S93" s="83"/>
      <c r="T93" s="83"/>
    </row>
    <row r="94" spans="2:20" ht="20.25">
      <c r="B94" s="414" t="s">
        <v>335</v>
      </c>
      <c r="C94" s="330"/>
      <c r="D94" s="220">
        <v>57651877</v>
      </c>
      <c r="E94" s="220"/>
      <c r="F94" s="220">
        <v>48942610</v>
      </c>
      <c r="G94" s="220"/>
      <c r="H94" s="220">
        <v>91827263</v>
      </c>
      <c r="I94" s="220"/>
      <c r="J94" s="220">
        <v>77141188</v>
      </c>
      <c r="K94" s="402"/>
      <c r="L94" s="69"/>
      <c r="M94" s="69"/>
      <c r="N94" s="69"/>
      <c r="O94" s="69"/>
      <c r="P94" s="69"/>
      <c r="Q94" s="69"/>
      <c r="R94" s="69"/>
      <c r="S94" s="69"/>
      <c r="T94" s="69"/>
    </row>
    <row r="95" spans="2:20" ht="20.25">
      <c r="B95" s="414" t="s">
        <v>336</v>
      </c>
      <c r="C95" s="330"/>
      <c r="D95" s="220">
        <v>3235980</v>
      </c>
      <c r="E95" s="220"/>
      <c r="F95" s="220">
        <v>3238077</v>
      </c>
      <c r="G95" s="220"/>
      <c r="H95" s="220">
        <v>7470928</v>
      </c>
      <c r="I95" s="220"/>
      <c r="J95" s="220">
        <v>6793797</v>
      </c>
      <c r="K95" s="402"/>
      <c r="L95" s="69"/>
      <c r="M95" s="69"/>
      <c r="N95" s="69"/>
      <c r="O95" s="69"/>
      <c r="P95" s="69"/>
      <c r="Q95" s="69"/>
      <c r="R95" s="69"/>
      <c r="S95" s="69"/>
      <c r="T95" s="69"/>
    </row>
    <row r="96" spans="2:20" ht="20.25">
      <c r="B96" s="414" t="s">
        <v>337</v>
      </c>
      <c r="C96" s="330"/>
      <c r="D96" s="220">
        <v>2105947</v>
      </c>
      <c r="E96" s="220"/>
      <c r="F96" s="220">
        <v>4320387</v>
      </c>
      <c r="G96" s="220"/>
      <c r="H96" s="220">
        <v>5537201</v>
      </c>
      <c r="I96" s="220"/>
      <c r="J96" s="220">
        <v>8004513</v>
      </c>
      <c r="K96" s="402"/>
      <c r="L96" s="69"/>
      <c r="M96" s="69"/>
      <c r="N96" s="69"/>
      <c r="O96" s="69"/>
      <c r="P96" s="69"/>
      <c r="Q96" s="69"/>
      <c r="R96" s="69"/>
      <c r="S96" s="69"/>
      <c r="T96" s="69"/>
    </row>
    <row r="97" spans="2:20" ht="20.25">
      <c r="B97" s="414" t="s">
        <v>338</v>
      </c>
      <c r="C97" s="330"/>
      <c r="D97" s="220"/>
      <c r="E97" s="220"/>
      <c r="F97" s="220"/>
      <c r="G97" s="220"/>
      <c r="H97" s="220">
        <v>19287531</v>
      </c>
      <c r="I97" s="220"/>
      <c r="J97" s="220">
        <v>16048048</v>
      </c>
      <c r="K97" s="402"/>
      <c r="L97" s="69"/>
      <c r="M97" s="69"/>
      <c r="N97" s="69"/>
      <c r="O97" s="69"/>
      <c r="P97" s="69"/>
      <c r="Q97" s="69"/>
      <c r="R97" s="69"/>
      <c r="S97" s="69"/>
      <c r="T97" s="69"/>
    </row>
    <row r="98" spans="2:20" ht="20.25">
      <c r="B98" s="414" t="s">
        <v>339</v>
      </c>
      <c r="C98" s="330"/>
      <c r="D98" s="220"/>
      <c r="E98" s="220"/>
      <c r="F98" s="220"/>
      <c r="G98" s="220"/>
      <c r="H98" s="220">
        <v>22349222</v>
      </c>
      <c r="I98" s="220"/>
      <c r="J98" s="220">
        <v>25833139</v>
      </c>
      <c r="K98" s="402"/>
      <c r="L98" s="69"/>
      <c r="M98" s="69"/>
      <c r="N98" s="69"/>
      <c r="O98" s="69"/>
      <c r="P98" s="69"/>
      <c r="Q98" s="69"/>
      <c r="R98" s="69"/>
      <c r="S98" s="69"/>
      <c r="T98" s="69"/>
    </row>
    <row r="99" spans="2:20" ht="20.25">
      <c r="B99" s="414" t="s">
        <v>340</v>
      </c>
      <c r="C99" s="330"/>
      <c r="D99" s="220"/>
      <c r="E99" s="220"/>
      <c r="F99" s="220"/>
      <c r="G99" s="220"/>
      <c r="H99" s="220">
        <v>23336751</v>
      </c>
      <c r="I99" s="220"/>
      <c r="J99" s="220">
        <v>14759134</v>
      </c>
      <c r="K99" s="402"/>
      <c r="L99" s="69"/>
      <c r="M99" s="69"/>
      <c r="N99" s="69"/>
      <c r="O99" s="69"/>
      <c r="P99" s="69"/>
      <c r="Q99" s="69"/>
      <c r="R99" s="69"/>
      <c r="S99" s="69"/>
      <c r="T99" s="69"/>
    </row>
    <row r="100" spans="2:20" ht="20.25">
      <c r="B100" s="414" t="s">
        <v>341</v>
      </c>
      <c r="C100" s="330"/>
      <c r="D100" s="220"/>
      <c r="E100" s="220"/>
      <c r="F100" s="220"/>
      <c r="G100" s="220"/>
      <c r="H100" s="220">
        <v>4397490</v>
      </c>
      <c r="I100" s="220"/>
      <c r="J100" s="220">
        <v>7018856</v>
      </c>
      <c r="K100" s="402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 ht="20.25">
      <c r="B101" s="414" t="s">
        <v>342</v>
      </c>
      <c r="C101" s="330"/>
      <c r="D101" s="220"/>
      <c r="E101" s="220"/>
      <c r="F101" s="220"/>
      <c r="G101" s="220"/>
      <c r="H101" s="220">
        <v>3117335</v>
      </c>
      <c r="I101" s="220"/>
      <c r="J101" s="220">
        <v>987841</v>
      </c>
      <c r="K101" s="402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 ht="20.25">
      <c r="B102" s="414" t="s">
        <v>343</v>
      </c>
      <c r="C102" s="330"/>
      <c r="D102" s="220"/>
      <c r="E102" s="220"/>
      <c r="F102" s="220"/>
      <c r="G102" s="220"/>
      <c r="H102" s="220">
        <v>9996843</v>
      </c>
      <c r="I102" s="220"/>
      <c r="J102" s="220">
        <v>8388620</v>
      </c>
      <c r="K102" s="402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 ht="21" thickBot="1">
      <c r="B103" s="414" t="s">
        <v>217</v>
      </c>
      <c r="C103" s="330"/>
      <c r="D103" s="220"/>
      <c r="E103" s="220"/>
      <c r="F103" s="224"/>
      <c r="G103" s="220"/>
      <c r="H103" s="224">
        <v>95324664</v>
      </c>
      <c r="I103" s="220"/>
      <c r="J103" s="224">
        <v>69464342</v>
      </c>
      <c r="K103" s="402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 ht="21" thickBot="1">
      <c r="B104" s="414"/>
      <c r="C104" s="330"/>
      <c r="D104" s="260">
        <f>D94+D95+D96</f>
        <v>62993804</v>
      </c>
      <c r="E104" s="220"/>
      <c r="F104" s="220">
        <f>F94+F95+F96</f>
        <v>56501074</v>
      </c>
      <c r="G104" s="220"/>
      <c r="H104" s="220">
        <f>SUM(H94:H103)</f>
        <v>282645228</v>
      </c>
      <c r="I104" s="220"/>
      <c r="J104" s="220">
        <f>SUM(J94:J103)</f>
        <v>234439478</v>
      </c>
      <c r="K104" s="402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 ht="21.75" thickBot="1" thickTop="1">
      <c r="B105" s="415"/>
      <c r="C105" s="410"/>
      <c r="D105" s="307"/>
      <c r="E105" s="224"/>
      <c r="F105" s="307"/>
      <c r="G105" s="224"/>
      <c r="H105" s="307"/>
      <c r="I105" s="224"/>
      <c r="J105" s="307"/>
      <c r="K105" s="405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 ht="21" thickBot="1">
      <c r="B106" s="86"/>
      <c r="C106" s="69"/>
      <c r="D106" s="77"/>
      <c r="E106" s="77"/>
      <c r="F106" s="77"/>
      <c r="G106" s="77"/>
      <c r="H106" s="77"/>
      <c r="I106" s="77"/>
      <c r="J106" s="77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 ht="12.75">
      <c r="B107" s="689" t="s">
        <v>344</v>
      </c>
      <c r="C107" s="690"/>
      <c r="D107" s="690"/>
      <c r="E107" s="690"/>
      <c r="F107" s="690"/>
      <c r="G107" s="690"/>
      <c r="H107" s="690"/>
      <c r="I107" s="690"/>
      <c r="J107" s="691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 ht="13.5" thickBot="1">
      <c r="B108" s="692"/>
      <c r="C108" s="693"/>
      <c r="D108" s="693"/>
      <c r="E108" s="693"/>
      <c r="F108" s="693"/>
      <c r="G108" s="693"/>
      <c r="H108" s="693"/>
      <c r="I108" s="693"/>
      <c r="J108" s="694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 ht="12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 ht="13.5" thickBo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 s="19" customFormat="1" ht="18.75" thickBot="1">
      <c r="B111" s="466"/>
      <c r="C111" s="319"/>
      <c r="D111" s="443" t="s">
        <v>345</v>
      </c>
      <c r="E111" s="319"/>
      <c r="F111" s="443" t="s">
        <v>346</v>
      </c>
      <c r="G111" s="319"/>
      <c r="H111" s="443" t="s">
        <v>347</v>
      </c>
      <c r="I111" s="319"/>
      <c r="J111" s="468" t="s">
        <v>348</v>
      </c>
      <c r="K111" s="94"/>
      <c r="L111" s="83"/>
      <c r="M111" s="83"/>
      <c r="N111" s="83"/>
      <c r="O111" s="83"/>
      <c r="P111" s="83"/>
      <c r="Q111" s="83"/>
      <c r="R111" s="83"/>
      <c r="S111" s="83"/>
      <c r="T111" s="83"/>
    </row>
    <row r="112" spans="2:20" ht="20.25">
      <c r="B112" s="414" t="s">
        <v>349</v>
      </c>
      <c r="C112" s="330"/>
      <c r="D112" s="220"/>
      <c r="E112" s="220"/>
      <c r="F112" s="220"/>
      <c r="G112" s="220"/>
      <c r="H112" s="220"/>
      <c r="I112" s="220"/>
      <c r="J112" s="221"/>
      <c r="K112" s="69"/>
      <c r="L112" s="69"/>
      <c r="M112" s="69"/>
      <c r="N112" s="69"/>
      <c r="O112" s="69"/>
      <c r="P112" s="69"/>
      <c r="Q112" s="69"/>
      <c r="R112" s="69"/>
      <c r="S112" s="69"/>
      <c r="T112" s="69"/>
    </row>
    <row r="113" spans="2:20" ht="20.25">
      <c r="B113" s="414" t="s">
        <v>349</v>
      </c>
      <c r="C113" s="330"/>
      <c r="D113" s="220"/>
      <c r="E113" s="220"/>
      <c r="F113" s="220"/>
      <c r="G113" s="220"/>
      <c r="H113" s="220"/>
      <c r="I113" s="220"/>
      <c r="J113" s="221"/>
      <c r="K113" s="69"/>
      <c r="L113" s="69"/>
      <c r="M113" s="69"/>
      <c r="N113" s="69"/>
      <c r="O113" s="69"/>
      <c r="P113" s="69"/>
      <c r="Q113" s="69"/>
      <c r="R113" s="69"/>
      <c r="S113" s="69"/>
      <c r="T113" s="69"/>
    </row>
    <row r="114" spans="2:20" ht="20.25">
      <c r="B114" s="414" t="s">
        <v>349</v>
      </c>
      <c r="C114" s="330"/>
      <c r="D114" s="220"/>
      <c r="E114" s="220"/>
      <c r="F114" s="220"/>
      <c r="G114" s="220"/>
      <c r="H114" s="220"/>
      <c r="I114" s="220"/>
      <c r="J114" s="221"/>
      <c r="K114" s="69"/>
      <c r="L114" s="69"/>
      <c r="M114" s="69"/>
      <c r="N114" s="69"/>
      <c r="O114" s="69"/>
      <c r="P114" s="69"/>
      <c r="Q114" s="69"/>
      <c r="R114" s="69"/>
      <c r="S114" s="69"/>
      <c r="T114" s="69"/>
    </row>
    <row r="115" spans="2:20" ht="21" thickBot="1">
      <c r="B115" s="436"/>
      <c r="C115" s="410"/>
      <c r="D115" s="224"/>
      <c r="E115" s="224"/>
      <c r="F115" s="224"/>
      <c r="G115" s="224"/>
      <c r="H115" s="224"/>
      <c r="I115" s="224"/>
      <c r="J115" s="225"/>
      <c r="K115" s="69"/>
      <c r="L115" s="69"/>
      <c r="M115" s="69"/>
      <c r="N115" s="69"/>
      <c r="O115" s="69"/>
      <c r="P115" s="69"/>
      <c r="Q115" s="69"/>
      <c r="R115" s="69"/>
      <c r="S115" s="69"/>
      <c r="T115" s="69"/>
    </row>
    <row r="116" spans="2:20" ht="13.5" thickBo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</row>
    <row r="117" spans="2:20" ht="12.75">
      <c r="B117" s="689" t="s">
        <v>791</v>
      </c>
      <c r="C117" s="690"/>
      <c r="D117" s="690"/>
      <c r="E117" s="690"/>
      <c r="F117" s="690"/>
      <c r="G117" s="690"/>
      <c r="H117" s="690"/>
      <c r="I117" s="690"/>
      <c r="J117" s="691"/>
      <c r="K117" s="69"/>
      <c r="L117" s="69"/>
      <c r="M117" s="69"/>
      <c r="N117" s="69"/>
      <c r="O117" s="69"/>
      <c r="P117" s="69"/>
      <c r="Q117" s="69"/>
      <c r="R117" s="69"/>
      <c r="S117" s="69"/>
      <c r="T117" s="69"/>
    </row>
    <row r="118" spans="2:20" ht="12.75">
      <c r="B118" s="728"/>
      <c r="C118" s="729"/>
      <c r="D118" s="729"/>
      <c r="E118" s="729"/>
      <c r="F118" s="729"/>
      <c r="G118" s="729"/>
      <c r="H118" s="729"/>
      <c r="I118" s="729"/>
      <c r="J118" s="730"/>
      <c r="K118" s="69"/>
      <c r="L118" s="69"/>
      <c r="M118" s="69"/>
      <c r="N118" s="69"/>
      <c r="O118" s="69"/>
      <c r="P118" s="69"/>
      <c r="Q118" s="69"/>
      <c r="R118" s="69"/>
      <c r="S118" s="69"/>
      <c r="T118" s="69"/>
    </row>
    <row r="119" spans="2:20" ht="12.75">
      <c r="B119" s="728" t="s">
        <v>792</v>
      </c>
      <c r="C119" s="729"/>
      <c r="D119" s="729"/>
      <c r="E119" s="729"/>
      <c r="F119" s="729"/>
      <c r="G119" s="729"/>
      <c r="H119" s="729"/>
      <c r="I119" s="729"/>
      <c r="J119" s="730"/>
      <c r="K119" s="69"/>
      <c r="L119" s="69"/>
      <c r="M119" s="69"/>
      <c r="N119" s="69"/>
      <c r="O119" s="69"/>
      <c r="P119" s="69"/>
      <c r="Q119" s="69"/>
      <c r="R119" s="69"/>
      <c r="S119" s="69"/>
      <c r="T119" s="69"/>
    </row>
    <row r="120" spans="2:20" ht="13.5" thickBot="1">
      <c r="B120" s="692"/>
      <c r="C120" s="693"/>
      <c r="D120" s="693"/>
      <c r="E120" s="693"/>
      <c r="F120" s="693"/>
      <c r="G120" s="693"/>
      <c r="H120" s="693"/>
      <c r="I120" s="693"/>
      <c r="J120" s="694"/>
      <c r="K120" s="69"/>
      <c r="L120" s="69"/>
      <c r="M120" s="69"/>
      <c r="N120" s="69"/>
      <c r="O120" s="69"/>
      <c r="P120" s="69"/>
      <c r="Q120" s="69"/>
      <c r="R120" s="69"/>
      <c r="S120" s="69"/>
      <c r="T120" s="69"/>
    </row>
    <row r="121" spans="2:20" ht="12.75">
      <c r="B121" s="727"/>
      <c r="C121" s="727"/>
      <c r="D121" s="727"/>
      <c r="E121" s="727"/>
      <c r="F121" s="727"/>
      <c r="G121" s="727"/>
      <c r="H121" s="727"/>
      <c r="I121" s="727"/>
      <c r="J121" s="727"/>
      <c r="K121" s="69"/>
      <c r="L121" s="69"/>
      <c r="M121" s="69"/>
      <c r="N121" s="69"/>
      <c r="O121" s="69"/>
      <c r="P121" s="69"/>
      <c r="Q121" s="69"/>
      <c r="R121" s="69"/>
      <c r="S121" s="69"/>
      <c r="T121" s="69"/>
    </row>
    <row r="122" spans="2:20" ht="12.75">
      <c r="B122" s="727"/>
      <c r="C122" s="727"/>
      <c r="D122" s="727"/>
      <c r="E122" s="727"/>
      <c r="F122" s="727"/>
      <c r="G122" s="727"/>
      <c r="H122" s="727"/>
      <c r="I122" s="727"/>
      <c r="J122" s="727"/>
      <c r="K122" s="69"/>
      <c r="L122" s="69"/>
      <c r="M122" s="69"/>
      <c r="N122" s="69"/>
      <c r="O122" s="69"/>
      <c r="P122" s="69"/>
      <c r="Q122" s="69"/>
      <c r="R122" s="69"/>
      <c r="S122" s="69"/>
      <c r="T122" s="69"/>
    </row>
    <row r="123" spans="2:20" ht="12.75">
      <c r="B123" s="727"/>
      <c r="C123" s="727"/>
      <c r="D123" s="727"/>
      <c r="E123" s="727"/>
      <c r="F123" s="727"/>
      <c r="G123" s="727"/>
      <c r="H123" s="727"/>
      <c r="I123" s="727"/>
      <c r="J123" s="727"/>
      <c r="K123" s="69"/>
      <c r="L123" s="69"/>
      <c r="M123" s="69"/>
      <c r="N123" s="69"/>
      <c r="O123" s="69"/>
      <c r="P123" s="69"/>
      <c r="Q123" s="69"/>
      <c r="R123" s="69"/>
      <c r="S123" s="69"/>
      <c r="T123" s="69"/>
    </row>
    <row r="124" spans="2:20" ht="12.75">
      <c r="B124" s="727"/>
      <c r="C124" s="727"/>
      <c r="D124" s="727"/>
      <c r="E124" s="727"/>
      <c r="F124" s="727"/>
      <c r="G124" s="727"/>
      <c r="H124" s="727"/>
      <c r="I124" s="727"/>
      <c r="J124" s="727"/>
      <c r="K124" s="69"/>
      <c r="L124" s="69"/>
      <c r="M124" s="69"/>
      <c r="N124" s="69"/>
      <c r="O124" s="69"/>
      <c r="P124" s="69"/>
      <c r="Q124" s="69"/>
      <c r="R124" s="69"/>
      <c r="S124" s="69"/>
      <c r="T124" s="69"/>
    </row>
    <row r="125" spans="2:20" ht="12.7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2:20" ht="12.7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</row>
    <row r="127" spans="2:20" ht="12.7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</row>
    <row r="128" spans="2:20" ht="12.7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</row>
    <row r="129" spans="2:20" ht="12.7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</row>
    <row r="130" spans="2:20" ht="12.7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</row>
    <row r="131" spans="2:20" ht="12.7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</row>
  </sheetData>
  <mergeCells count="17">
    <mergeCell ref="B87:G89"/>
    <mergeCell ref="D91:F91"/>
    <mergeCell ref="H91:J91"/>
    <mergeCell ref="B14:G15"/>
    <mergeCell ref="B39:G39"/>
    <mergeCell ref="B40:G40"/>
    <mergeCell ref="B41:G41"/>
    <mergeCell ref="B2:G3"/>
    <mergeCell ref="B123:J124"/>
    <mergeCell ref="B6:G7"/>
    <mergeCell ref="B8:G9"/>
    <mergeCell ref="B10:G11"/>
    <mergeCell ref="B107:J108"/>
    <mergeCell ref="B117:J118"/>
    <mergeCell ref="B119:J120"/>
    <mergeCell ref="B121:J122"/>
    <mergeCell ref="B84:G8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G30"/>
  <sheetViews>
    <sheetView rightToLeft="1" workbookViewId="0" topLeftCell="A23">
      <selection activeCell="B13" sqref="B13:G27"/>
    </sheetView>
  </sheetViews>
  <sheetFormatPr defaultColWidth="9.140625" defaultRowHeight="12.75"/>
  <cols>
    <col min="2" max="2" width="36.28125" style="0" customWidth="1"/>
    <col min="3" max="3" width="7.57421875" style="0" customWidth="1"/>
    <col min="4" max="4" width="19.57421875" style="0" customWidth="1"/>
    <col min="5" max="5" width="3.7109375" style="0" customWidth="1"/>
    <col min="6" max="6" width="18.421875" style="0" customWidth="1"/>
    <col min="7" max="7" width="3.8515625" style="0" customWidth="1"/>
    <col min="9" max="9" width="10.00390625" style="0" bestFit="1" customWidth="1"/>
  </cols>
  <sheetData>
    <row r="1" ht="13.5" thickBot="1"/>
    <row r="2" spans="2:7" ht="12.75">
      <c r="B2" s="609" t="s">
        <v>359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4" ht="13.5" thickBot="1"/>
    <row r="5" spans="2:7" ht="12.75">
      <c r="B5" s="582" t="s">
        <v>817</v>
      </c>
      <c r="C5" s="583"/>
      <c r="D5" s="583"/>
      <c r="E5" s="583"/>
      <c r="F5" s="583"/>
      <c r="G5" s="584"/>
    </row>
    <row r="6" spans="2:7" ht="12.75">
      <c r="B6" s="585"/>
      <c r="C6" s="586"/>
      <c r="D6" s="586"/>
      <c r="E6" s="586"/>
      <c r="F6" s="586"/>
      <c r="G6" s="587"/>
    </row>
    <row r="7" spans="2:7" ht="12.75">
      <c r="B7" s="585" t="s">
        <v>121</v>
      </c>
      <c r="C7" s="586"/>
      <c r="D7" s="586"/>
      <c r="E7" s="586"/>
      <c r="F7" s="586"/>
      <c r="G7" s="587"/>
    </row>
    <row r="8" spans="2:7" ht="12.75">
      <c r="B8" s="585"/>
      <c r="C8" s="586"/>
      <c r="D8" s="586"/>
      <c r="E8" s="586"/>
      <c r="F8" s="586"/>
      <c r="G8" s="587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1" spans="2:7" ht="12.75">
      <c r="B11" s="10"/>
      <c r="C11" s="10"/>
      <c r="D11" s="10"/>
      <c r="E11" s="10"/>
      <c r="F11" s="10"/>
      <c r="G11" s="10"/>
    </row>
    <row r="12" ht="13.5" thickBot="1"/>
    <row r="13" spans="2:7" s="19" customFormat="1" ht="18.75" thickBot="1">
      <c r="B13" s="298"/>
      <c r="C13" s="238"/>
      <c r="D13" s="238">
        <v>1385</v>
      </c>
      <c r="E13" s="238"/>
      <c r="F13" s="299">
        <v>1384</v>
      </c>
      <c r="G13" s="239"/>
    </row>
    <row r="14" spans="2:7" s="19" customFormat="1" ht="18">
      <c r="B14" s="209"/>
      <c r="C14" s="210"/>
      <c r="D14" s="238" t="s">
        <v>20</v>
      </c>
      <c r="E14" s="210"/>
      <c r="F14" s="210" t="s">
        <v>20</v>
      </c>
      <c r="G14" s="211"/>
    </row>
    <row r="15" spans="2:7" ht="20.25">
      <c r="B15" s="222" t="s">
        <v>351</v>
      </c>
      <c r="C15" s="223"/>
      <c r="D15" s="220">
        <v>20577666</v>
      </c>
      <c r="E15" s="220"/>
      <c r="F15" s="220">
        <v>15370372</v>
      </c>
      <c r="G15" s="402"/>
    </row>
    <row r="16" spans="2:7" ht="20.25">
      <c r="B16" s="222" t="s">
        <v>352</v>
      </c>
      <c r="C16" s="223"/>
      <c r="D16" s="220">
        <v>1748449</v>
      </c>
      <c r="E16" s="220"/>
      <c r="F16" s="220">
        <v>2001227</v>
      </c>
      <c r="G16" s="402"/>
    </row>
    <row r="17" spans="2:7" ht="20.25">
      <c r="B17" s="222" t="s">
        <v>337</v>
      </c>
      <c r="C17" s="223"/>
      <c r="D17" s="220">
        <v>9599198</v>
      </c>
      <c r="E17" s="220"/>
      <c r="F17" s="220">
        <v>8427524</v>
      </c>
      <c r="G17" s="402"/>
    </row>
    <row r="18" spans="2:7" ht="20.25">
      <c r="B18" s="222" t="s">
        <v>353</v>
      </c>
      <c r="C18" s="223"/>
      <c r="D18" s="220">
        <v>11685569</v>
      </c>
      <c r="E18" s="220"/>
      <c r="F18" s="220">
        <v>14436246</v>
      </c>
      <c r="G18" s="402"/>
    </row>
    <row r="19" spans="2:7" ht="20.25">
      <c r="B19" s="222" t="s">
        <v>354</v>
      </c>
      <c r="C19" s="223"/>
      <c r="D19" s="220">
        <v>25648938</v>
      </c>
      <c r="E19" s="220"/>
      <c r="F19" s="220">
        <v>20977357</v>
      </c>
      <c r="G19" s="402"/>
    </row>
    <row r="20" spans="2:7" ht="20.25">
      <c r="B20" s="222" t="s">
        <v>355</v>
      </c>
      <c r="C20" s="223"/>
      <c r="D20" s="220">
        <v>35789253</v>
      </c>
      <c r="E20" s="220"/>
      <c r="F20" s="220">
        <v>1995330</v>
      </c>
      <c r="G20" s="402"/>
    </row>
    <row r="21" spans="2:7" ht="20.25">
      <c r="B21" s="222" t="s">
        <v>356</v>
      </c>
      <c r="C21" s="223"/>
      <c r="D21" s="220">
        <v>4187034</v>
      </c>
      <c r="E21" s="220"/>
      <c r="F21" s="220">
        <v>3214866</v>
      </c>
      <c r="G21" s="402"/>
    </row>
    <row r="22" spans="2:7" ht="20.25">
      <c r="B22" s="222" t="s">
        <v>357</v>
      </c>
      <c r="C22" s="223"/>
      <c r="D22" s="220">
        <v>0</v>
      </c>
      <c r="E22" s="220"/>
      <c r="F22" s="220">
        <v>0</v>
      </c>
      <c r="G22" s="402"/>
    </row>
    <row r="23" spans="2:7" ht="20.25">
      <c r="B23" s="222" t="s">
        <v>358</v>
      </c>
      <c r="C23" s="223"/>
      <c r="D23" s="220">
        <v>2170771</v>
      </c>
      <c r="E23" s="220"/>
      <c r="F23" s="220">
        <v>1308436</v>
      </c>
      <c r="G23" s="402"/>
    </row>
    <row r="24" spans="2:7" ht="20.25">
      <c r="B24" s="222" t="s">
        <v>217</v>
      </c>
      <c r="C24" s="223"/>
      <c r="D24" s="220">
        <v>152584525</v>
      </c>
      <c r="E24" s="220"/>
      <c r="F24" s="220">
        <v>132783175</v>
      </c>
      <c r="G24" s="402"/>
    </row>
    <row r="25" spans="2:7" ht="21" thickBot="1">
      <c r="B25" s="222"/>
      <c r="C25" s="223"/>
      <c r="D25" s="469"/>
      <c r="E25" s="220"/>
      <c r="F25" s="469"/>
      <c r="G25" s="402"/>
    </row>
    <row r="26" spans="2:7" ht="21" thickBot="1">
      <c r="B26" s="222"/>
      <c r="C26" s="223"/>
      <c r="D26" s="264">
        <f>SUM(D15:D24)</f>
        <v>263991403</v>
      </c>
      <c r="E26" s="220"/>
      <c r="F26" s="264">
        <f>SUM(F15:F24)</f>
        <v>200514533</v>
      </c>
      <c r="G26" s="402"/>
    </row>
    <row r="27" spans="2:7" ht="21.75" thickBot="1" thickTop="1">
      <c r="B27" s="240"/>
      <c r="C27" s="241"/>
      <c r="D27" s="199"/>
      <c r="E27" s="199"/>
      <c r="F27" s="199"/>
      <c r="G27" s="234"/>
    </row>
    <row r="28" spans="2:6" ht="20.25">
      <c r="B28" s="22"/>
      <c r="C28" s="22"/>
      <c r="D28" s="4"/>
      <c r="E28" s="4"/>
      <c r="F28" s="4"/>
    </row>
    <row r="29" spans="4:6" ht="12.75">
      <c r="D29" s="13"/>
      <c r="E29" s="13"/>
      <c r="F29" s="13"/>
    </row>
    <row r="30" spans="4:6" ht="12.75">
      <c r="D30" s="13"/>
      <c r="E30" s="13"/>
      <c r="F30" s="13"/>
    </row>
  </sheetData>
  <mergeCells count="4">
    <mergeCell ref="B2:G3"/>
    <mergeCell ref="B5:G6"/>
    <mergeCell ref="B7:G8"/>
    <mergeCell ref="B9:G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G65"/>
  <sheetViews>
    <sheetView rightToLeft="1" workbookViewId="0" topLeftCell="A25">
      <selection activeCell="B31" sqref="B31"/>
    </sheetView>
  </sheetViews>
  <sheetFormatPr defaultColWidth="9.140625" defaultRowHeight="12.75"/>
  <cols>
    <col min="2" max="2" width="60.8515625" style="0" customWidth="1"/>
    <col min="3" max="3" width="5.7109375" style="0" customWidth="1"/>
    <col min="4" max="4" width="18.421875" style="0" customWidth="1"/>
    <col min="5" max="5" width="3.421875" style="0" customWidth="1"/>
    <col min="6" max="6" width="18.140625" style="0" customWidth="1"/>
    <col min="7" max="7" width="3.00390625" style="0" customWidth="1"/>
  </cols>
  <sheetData>
    <row r="1" ht="13.5" thickBot="1"/>
    <row r="2" spans="2:7" ht="12.75">
      <c r="B2" s="609" t="s">
        <v>367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4" ht="13.5" thickBot="1"/>
    <row r="5" spans="2:7" ht="12.75">
      <c r="B5" s="582" t="s">
        <v>817</v>
      </c>
      <c r="C5" s="583"/>
      <c r="D5" s="583"/>
      <c r="E5" s="583"/>
      <c r="F5" s="583"/>
      <c r="G5" s="584"/>
    </row>
    <row r="6" spans="2:7" ht="12.75">
      <c r="B6" s="585"/>
      <c r="C6" s="586"/>
      <c r="D6" s="586"/>
      <c r="E6" s="586"/>
      <c r="F6" s="586"/>
      <c r="G6" s="587"/>
    </row>
    <row r="7" spans="2:7" ht="12.75">
      <c r="B7" s="585" t="s">
        <v>120</v>
      </c>
      <c r="C7" s="586"/>
      <c r="D7" s="586"/>
      <c r="E7" s="586"/>
      <c r="F7" s="586"/>
      <c r="G7" s="587"/>
    </row>
    <row r="8" spans="2:7" ht="12.75">
      <c r="B8" s="585"/>
      <c r="C8" s="586"/>
      <c r="D8" s="586"/>
      <c r="E8" s="586"/>
      <c r="F8" s="586"/>
      <c r="G8" s="587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1" ht="13.5" thickBot="1"/>
    <row r="12" spans="2:7" ht="12.75">
      <c r="B12" s="267"/>
      <c r="C12" s="268"/>
      <c r="D12" s="268"/>
      <c r="E12" s="268"/>
      <c r="F12" s="268"/>
      <c r="G12" s="339"/>
    </row>
    <row r="13" spans="2:7" s="19" customFormat="1" ht="18.75" thickBot="1">
      <c r="B13" s="340"/>
      <c r="C13" s="341"/>
      <c r="D13" s="341">
        <v>1385</v>
      </c>
      <c r="E13" s="341"/>
      <c r="F13" s="341">
        <v>1384</v>
      </c>
      <c r="G13" s="343"/>
    </row>
    <row r="14" spans="2:7" s="19" customFormat="1" ht="18">
      <c r="B14" s="340"/>
      <c r="C14" s="341"/>
      <c r="D14" s="369" t="s">
        <v>20</v>
      </c>
      <c r="E14" s="341"/>
      <c r="F14" s="369" t="s">
        <v>20</v>
      </c>
      <c r="G14" s="343"/>
    </row>
    <row r="15" spans="2:7" ht="20.25">
      <c r="B15" s="344" t="s">
        <v>362</v>
      </c>
      <c r="C15" s="370"/>
      <c r="D15" s="346">
        <v>-7344446</v>
      </c>
      <c r="E15" s="346"/>
      <c r="F15" s="346">
        <v>-7548556</v>
      </c>
      <c r="G15" s="347"/>
    </row>
    <row r="16" spans="2:7" ht="20.25">
      <c r="B16" s="344" t="s">
        <v>363</v>
      </c>
      <c r="C16" s="370"/>
      <c r="D16" s="346">
        <v>7751361</v>
      </c>
      <c r="E16" s="346"/>
      <c r="F16" s="346">
        <v>976816</v>
      </c>
      <c r="G16" s="347"/>
    </row>
    <row r="17" spans="2:7" ht="20.25">
      <c r="B17" s="344" t="s">
        <v>795</v>
      </c>
      <c r="C17" s="370"/>
      <c r="D17" s="346">
        <v>0</v>
      </c>
      <c r="E17" s="346"/>
      <c r="F17" s="346">
        <v>0</v>
      </c>
      <c r="G17" s="347"/>
    </row>
    <row r="18" spans="2:7" ht="20.25">
      <c r="B18" s="344" t="s">
        <v>364</v>
      </c>
      <c r="C18" s="370"/>
      <c r="D18" s="346">
        <v>11317720</v>
      </c>
      <c r="E18" s="346"/>
      <c r="F18" s="346">
        <v>7295601</v>
      </c>
      <c r="G18" s="347"/>
    </row>
    <row r="19" spans="2:7" ht="20.25">
      <c r="B19" s="344" t="s">
        <v>365</v>
      </c>
      <c r="C19" s="370"/>
      <c r="D19" s="346">
        <v>0</v>
      </c>
      <c r="E19" s="346"/>
      <c r="F19" s="346">
        <v>0</v>
      </c>
      <c r="G19" s="347"/>
    </row>
    <row r="20" spans="2:7" ht="20.25">
      <c r="B20" s="344" t="s">
        <v>366</v>
      </c>
      <c r="C20" s="370"/>
      <c r="D20" s="346">
        <v>0</v>
      </c>
      <c r="E20" s="346"/>
      <c r="F20" s="346">
        <v>0</v>
      </c>
      <c r="G20" s="347"/>
    </row>
    <row r="21" spans="2:7" ht="20.25">
      <c r="B21" s="344" t="s">
        <v>794</v>
      </c>
      <c r="C21" s="370"/>
      <c r="D21" s="346">
        <v>270717</v>
      </c>
      <c r="E21" s="346"/>
      <c r="F21" s="346">
        <v>0</v>
      </c>
      <c r="G21" s="347"/>
    </row>
    <row r="22" spans="2:7" ht="20.25">
      <c r="B22" s="344" t="s">
        <v>796</v>
      </c>
      <c r="C22" s="370"/>
      <c r="D22" s="346">
        <v>-47896</v>
      </c>
      <c r="E22" s="346"/>
      <c r="F22" s="346">
        <v>14419</v>
      </c>
      <c r="G22" s="347"/>
    </row>
    <row r="23" spans="2:7" ht="21" thickBot="1">
      <c r="B23" s="344" t="s">
        <v>217</v>
      </c>
      <c r="C23" s="370"/>
      <c r="D23" s="346">
        <v>0</v>
      </c>
      <c r="E23" s="346"/>
      <c r="F23" s="346">
        <v>-2472202</v>
      </c>
      <c r="G23" s="347"/>
    </row>
    <row r="24" spans="2:7" ht="21" thickBot="1">
      <c r="B24" s="344"/>
      <c r="C24" s="370"/>
      <c r="D24" s="375">
        <f>D15+D16+D17+D18+D19+D20+D21+D23+D22</f>
        <v>11947456</v>
      </c>
      <c r="E24" s="375"/>
      <c r="F24" s="375">
        <f>F15+F16+F17+F18+F19+F20+F21+F23+F22</f>
        <v>-1733922</v>
      </c>
      <c r="G24" s="347"/>
    </row>
    <row r="25" spans="2:7" ht="21.75" thickBot="1" thickTop="1">
      <c r="B25" s="350"/>
      <c r="C25" s="376"/>
      <c r="D25" s="351"/>
      <c r="E25" s="351"/>
      <c r="F25" s="470"/>
      <c r="G25" s="352"/>
    </row>
    <row r="26" spans="4:6" ht="13.5" thickBot="1">
      <c r="D26" s="13"/>
      <c r="E26" s="13"/>
      <c r="F26" s="13"/>
    </row>
    <row r="27" spans="2:7" ht="12.75">
      <c r="B27" s="607" t="s">
        <v>368</v>
      </c>
      <c r="C27" s="608"/>
      <c r="D27" s="608"/>
      <c r="E27" s="608"/>
      <c r="F27" s="608"/>
      <c r="G27" s="618"/>
    </row>
    <row r="28" spans="2:7" ht="13.5" thickBot="1">
      <c r="B28" s="604"/>
      <c r="C28" s="605"/>
      <c r="D28" s="605"/>
      <c r="E28" s="605"/>
      <c r="F28" s="605"/>
      <c r="G28" s="606"/>
    </row>
    <row r="65" ht="12.75">
      <c r="F65">
        <v>9</v>
      </c>
    </row>
  </sheetData>
  <mergeCells count="5">
    <mergeCell ref="B27:G28"/>
    <mergeCell ref="B2:G3"/>
    <mergeCell ref="B5:G6"/>
    <mergeCell ref="B7:G8"/>
    <mergeCell ref="B9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G33"/>
  <sheetViews>
    <sheetView rightToLeft="1" workbookViewId="0" topLeftCell="A16">
      <selection activeCell="D23" sqref="D23"/>
    </sheetView>
  </sheetViews>
  <sheetFormatPr defaultColWidth="9.140625" defaultRowHeight="12.75"/>
  <cols>
    <col min="2" max="2" width="35.7109375" style="0" customWidth="1"/>
    <col min="4" max="4" width="18.28125" style="0" customWidth="1"/>
    <col min="5" max="5" width="2.8515625" style="0" customWidth="1"/>
    <col min="6" max="6" width="18.140625" style="0" customWidth="1"/>
    <col min="7" max="7" width="3.28125" style="0" customWidth="1"/>
  </cols>
  <sheetData>
    <row r="1" ht="13.5" thickBot="1"/>
    <row r="2" spans="2:7" ht="12.75">
      <c r="B2" s="609" t="s">
        <v>373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5" ht="13.5" thickBot="1"/>
    <row r="6" spans="2:7" ht="12.75">
      <c r="B6" s="582" t="s">
        <v>401</v>
      </c>
      <c r="C6" s="583"/>
      <c r="D6" s="583"/>
      <c r="E6" s="583"/>
      <c r="F6" s="583"/>
      <c r="G6" s="584"/>
    </row>
    <row r="7" spans="2:7" ht="12.75">
      <c r="B7" s="585"/>
      <c r="C7" s="586"/>
      <c r="D7" s="586"/>
      <c r="E7" s="586"/>
      <c r="F7" s="586"/>
      <c r="G7" s="587"/>
    </row>
    <row r="8" spans="2:7" ht="12.75">
      <c r="B8" s="585" t="s">
        <v>121</v>
      </c>
      <c r="C8" s="586"/>
      <c r="D8" s="586"/>
      <c r="E8" s="586"/>
      <c r="F8" s="586"/>
      <c r="G8" s="587"/>
    </row>
    <row r="9" spans="2:7" ht="12.75">
      <c r="B9" s="585"/>
      <c r="C9" s="586"/>
      <c r="D9" s="586"/>
      <c r="E9" s="586"/>
      <c r="F9" s="586"/>
      <c r="G9" s="587"/>
    </row>
    <row r="10" spans="2:7" ht="12.75">
      <c r="B10" s="585" t="s">
        <v>414</v>
      </c>
      <c r="C10" s="586"/>
      <c r="D10" s="586"/>
      <c r="E10" s="586"/>
      <c r="F10" s="586"/>
      <c r="G10" s="587"/>
    </row>
    <row r="11" spans="2:7" ht="13.5" thickBot="1">
      <c r="B11" s="588"/>
      <c r="C11" s="589"/>
      <c r="D11" s="589"/>
      <c r="E11" s="589"/>
      <c r="F11" s="589"/>
      <c r="G11" s="550"/>
    </row>
    <row r="12" ht="13.5" thickBot="1"/>
    <row r="13" spans="2:7" ht="21" thickBot="1">
      <c r="B13" s="669" t="s">
        <v>372</v>
      </c>
      <c r="C13" s="670"/>
      <c r="D13" s="670"/>
      <c r="E13" s="670"/>
      <c r="F13" s="670"/>
      <c r="G13" s="671"/>
    </row>
    <row r="15" ht="13.5" thickBot="1"/>
    <row r="16" spans="2:7" s="19" customFormat="1" ht="18.75" thickBot="1">
      <c r="B16" s="298"/>
      <c r="C16" s="319"/>
      <c r="D16" s="319">
        <v>1385</v>
      </c>
      <c r="E16" s="319"/>
      <c r="F16" s="319">
        <v>1384</v>
      </c>
      <c r="G16" s="320"/>
    </row>
    <row r="17" spans="2:7" s="19" customFormat="1" ht="18">
      <c r="B17" s="209"/>
      <c r="C17" s="309"/>
      <c r="D17" s="319" t="s">
        <v>20</v>
      </c>
      <c r="E17" s="309"/>
      <c r="F17" s="319" t="s">
        <v>20</v>
      </c>
      <c r="G17" s="310"/>
    </row>
    <row r="18" spans="2:7" ht="20.25">
      <c r="B18" s="222" t="s">
        <v>369</v>
      </c>
      <c r="C18" s="313"/>
      <c r="D18" s="220">
        <v>58325560</v>
      </c>
      <c r="E18" s="220"/>
      <c r="F18" s="220">
        <v>6898438</v>
      </c>
      <c r="G18" s="402"/>
    </row>
    <row r="19" spans="2:7" ht="20.25">
      <c r="B19" s="222" t="s">
        <v>799</v>
      </c>
      <c r="C19" s="313"/>
      <c r="D19" s="220">
        <v>3466329</v>
      </c>
      <c r="E19" s="220"/>
      <c r="F19" s="220">
        <v>653878</v>
      </c>
      <c r="G19" s="402"/>
    </row>
    <row r="20" spans="2:7" ht="20.25">
      <c r="B20" s="222" t="s">
        <v>797</v>
      </c>
      <c r="C20" s="313"/>
      <c r="D20" s="220">
        <v>51474797</v>
      </c>
      <c r="E20" s="220"/>
      <c r="F20" s="220">
        <v>0</v>
      </c>
      <c r="G20" s="402"/>
    </row>
    <row r="21" spans="2:7" ht="20.25">
      <c r="B21" s="222" t="s">
        <v>798</v>
      </c>
      <c r="C21" s="313"/>
      <c r="D21" s="220">
        <v>32940472</v>
      </c>
      <c r="E21" s="220"/>
      <c r="F21" s="220">
        <v>64980004</v>
      </c>
      <c r="G21" s="402"/>
    </row>
    <row r="22" spans="2:7" ht="20.25">
      <c r="B22" s="222" t="s">
        <v>370</v>
      </c>
      <c r="C22" s="313"/>
      <c r="D22" s="220">
        <v>0</v>
      </c>
      <c r="E22" s="220"/>
      <c r="F22" s="220">
        <v>0</v>
      </c>
      <c r="G22" s="402"/>
    </row>
    <row r="23" spans="2:7" ht="20.25">
      <c r="B23" s="222" t="s">
        <v>371</v>
      </c>
      <c r="C23" s="313"/>
      <c r="D23" s="220">
        <v>0</v>
      </c>
      <c r="E23" s="220"/>
      <c r="F23" s="220">
        <v>0</v>
      </c>
      <c r="G23" s="402"/>
    </row>
    <row r="24" spans="2:7" ht="21" thickBot="1">
      <c r="B24" s="222" t="s">
        <v>800</v>
      </c>
      <c r="C24" s="313"/>
      <c r="D24" s="220">
        <v>1780496</v>
      </c>
      <c r="E24" s="220"/>
      <c r="F24" s="220">
        <v>321408</v>
      </c>
      <c r="G24" s="402"/>
    </row>
    <row r="25" spans="2:7" ht="21" thickBot="1">
      <c r="B25" s="222"/>
      <c r="C25" s="313"/>
      <c r="D25" s="264">
        <f>SUM(D18:D24)</f>
        <v>147987654</v>
      </c>
      <c r="E25" s="220"/>
      <c r="F25" s="264">
        <f>SUM(F18:F24)</f>
        <v>72853728</v>
      </c>
      <c r="G25" s="402"/>
    </row>
    <row r="26" spans="2:7" ht="21" thickTop="1">
      <c r="B26" s="222"/>
      <c r="C26" s="313"/>
      <c r="D26" s="220"/>
      <c r="E26" s="220"/>
      <c r="F26" s="262"/>
      <c r="G26" s="402"/>
    </row>
    <row r="27" spans="2:7" ht="20.25">
      <c r="B27" s="222"/>
      <c r="C27" s="313"/>
      <c r="D27" s="220"/>
      <c r="E27" s="220"/>
      <c r="F27" s="220"/>
      <c r="G27" s="402"/>
    </row>
    <row r="28" spans="2:7" ht="21" thickBot="1">
      <c r="B28" s="240"/>
      <c r="C28" s="404"/>
      <c r="D28" s="224"/>
      <c r="E28" s="224"/>
      <c r="F28" s="224"/>
      <c r="G28" s="405"/>
    </row>
    <row r="29" spans="2:7" ht="20.25">
      <c r="B29" s="22"/>
      <c r="C29" s="86"/>
      <c r="D29" s="86"/>
      <c r="E29" s="86"/>
      <c r="F29" s="86"/>
      <c r="G29" s="69"/>
    </row>
    <row r="30" spans="2:6" ht="20.25">
      <c r="B30" s="22"/>
      <c r="C30" s="22"/>
      <c r="D30" s="22"/>
      <c r="E30" s="22"/>
      <c r="F30" s="22"/>
    </row>
    <row r="31" spans="2:6" ht="20.25">
      <c r="B31" s="22"/>
      <c r="C31" s="22"/>
      <c r="D31" s="22"/>
      <c r="E31" s="22"/>
      <c r="F31" s="22"/>
    </row>
    <row r="32" spans="2:6" ht="20.25">
      <c r="B32" s="22"/>
      <c r="C32" s="22"/>
      <c r="D32" s="22"/>
      <c r="E32" s="22"/>
      <c r="F32" s="22"/>
    </row>
    <row r="33" spans="2:6" ht="20.25">
      <c r="B33" s="22"/>
      <c r="C33" s="22"/>
      <c r="D33" s="22"/>
      <c r="E33" s="22"/>
      <c r="F33" s="22"/>
    </row>
  </sheetData>
  <mergeCells count="5">
    <mergeCell ref="B13:G13"/>
    <mergeCell ref="B2:G3"/>
    <mergeCell ref="B6:G7"/>
    <mergeCell ref="B8:G9"/>
    <mergeCell ref="B10:G1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8"/>
  <sheetViews>
    <sheetView rightToLeft="1" workbookViewId="0" topLeftCell="A10">
      <selection activeCell="B28" sqref="B28"/>
    </sheetView>
  </sheetViews>
  <sheetFormatPr defaultColWidth="9.140625" defaultRowHeight="12.75"/>
  <cols>
    <col min="2" max="2" width="71.57421875" style="0" customWidth="1"/>
    <col min="3" max="3" width="7.57421875" style="0" customWidth="1"/>
    <col min="4" max="4" width="18.28125" style="0" customWidth="1"/>
    <col min="5" max="5" width="3.8515625" style="0" customWidth="1"/>
    <col min="6" max="6" width="18.421875" style="0" customWidth="1"/>
    <col min="7" max="7" width="3.57421875" style="0" customWidth="1"/>
  </cols>
  <sheetData>
    <row r="1" ht="13.5" thickBot="1"/>
    <row r="2" spans="2:7" ht="12.75">
      <c r="B2" s="609" t="s">
        <v>378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4" ht="13.5" thickBot="1"/>
    <row r="5" spans="2:7" ht="12.75">
      <c r="B5" s="582" t="s">
        <v>817</v>
      </c>
      <c r="C5" s="583"/>
      <c r="D5" s="583"/>
      <c r="E5" s="583"/>
      <c r="F5" s="583"/>
      <c r="G5" s="584"/>
    </row>
    <row r="6" spans="2:7" ht="12.75">
      <c r="B6" s="585"/>
      <c r="C6" s="586"/>
      <c r="D6" s="586"/>
      <c r="E6" s="586"/>
      <c r="F6" s="586"/>
      <c r="G6" s="587"/>
    </row>
    <row r="7" spans="2:7" ht="12.75">
      <c r="B7" s="585" t="s">
        <v>121</v>
      </c>
      <c r="C7" s="586"/>
      <c r="D7" s="586"/>
      <c r="E7" s="586"/>
      <c r="F7" s="586"/>
      <c r="G7" s="587"/>
    </row>
    <row r="8" spans="2:8" ht="12.75">
      <c r="B8" s="585"/>
      <c r="C8" s="586"/>
      <c r="D8" s="586"/>
      <c r="E8" s="586"/>
      <c r="F8" s="586"/>
      <c r="G8" s="587"/>
      <c r="H8" s="61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2" ht="13.5" thickBot="1"/>
    <row r="13" spans="2:7" s="19" customFormat="1" ht="18.75" thickBot="1">
      <c r="B13" s="298"/>
      <c r="C13" s="238"/>
      <c r="D13" s="238">
        <v>1385</v>
      </c>
      <c r="E13" s="238"/>
      <c r="F13" s="299">
        <v>1384</v>
      </c>
      <c r="G13" s="239"/>
    </row>
    <row r="14" spans="2:7" s="19" customFormat="1" ht="18">
      <c r="B14" s="209"/>
      <c r="C14" s="210"/>
      <c r="D14" s="238" t="s">
        <v>20</v>
      </c>
      <c r="E14" s="210"/>
      <c r="F14" s="210" t="s">
        <v>20</v>
      </c>
      <c r="G14" s="211"/>
    </row>
    <row r="15" spans="2:8" ht="20.25">
      <c r="B15" s="222" t="s">
        <v>801</v>
      </c>
      <c r="C15" s="223"/>
      <c r="D15" s="220">
        <v>221130323</v>
      </c>
      <c r="E15" s="220"/>
      <c r="F15" s="220">
        <v>0</v>
      </c>
      <c r="G15" s="327"/>
      <c r="H15" s="69"/>
    </row>
    <row r="16" spans="2:8" ht="20.25">
      <c r="B16" s="222" t="s">
        <v>374</v>
      </c>
      <c r="C16" s="223"/>
      <c r="D16" s="220">
        <v>28757642</v>
      </c>
      <c r="E16" s="220"/>
      <c r="F16" s="220">
        <v>55912153</v>
      </c>
      <c r="G16" s="327"/>
      <c r="H16" s="69"/>
    </row>
    <row r="17" spans="2:8" ht="20.25">
      <c r="B17" s="222" t="s">
        <v>375</v>
      </c>
      <c r="C17" s="223"/>
      <c r="D17" s="220">
        <v>8661717</v>
      </c>
      <c r="E17" s="220"/>
      <c r="F17" s="220">
        <v>23597595</v>
      </c>
      <c r="G17" s="327"/>
      <c r="H17" s="69"/>
    </row>
    <row r="18" spans="2:8" ht="20.25">
      <c r="B18" s="222" t="s">
        <v>818</v>
      </c>
      <c r="C18" s="223"/>
      <c r="D18" s="220">
        <v>11316471</v>
      </c>
      <c r="E18" s="220"/>
      <c r="F18" s="220">
        <v>23254733</v>
      </c>
      <c r="G18" s="327"/>
      <c r="H18" s="69"/>
    </row>
    <row r="19" spans="2:8" ht="20.25">
      <c r="B19" s="222" t="s">
        <v>376</v>
      </c>
      <c r="C19" s="223"/>
      <c r="D19" s="220">
        <v>0</v>
      </c>
      <c r="E19" s="220"/>
      <c r="F19" s="220">
        <v>0</v>
      </c>
      <c r="G19" s="327"/>
      <c r="H19" s="69"/>
    </row>
    <row r="20" spans="2:8" ht="20.25">
      <c r="B20" s="222" t="s">
        <v>377</v>
      </c>
      <c r="C20" s="223"/>
      <c r="D20" s="220">
        <v>0</v>
      </c>
      <c r="E20" s="220"/>
      <c r="F20" s="220">
        <v>0</v>
      </c>
      <c r="G20" s="327"/>
      <c r="H20" s="69"/>
    </row>
    <row r="21" spans="2:8" ht="20.25">
      <c r="B21" s="222" t="s">
        <v>803</v>
      </c>
      <c r="C21" s="223"/>
      <c r="D21" s="220">
        <v>-52979716</v>
      </c>
      <c r="E21" s="220"/>
      <c r="F21" s="220">
        <v>62604425</v>
      </c>
      <c r="G21" s="327"/>
      <c r="H21" s="69"/>
    </row>
    <row r="22" spans="2:8" ht="21" thickBot="1">
      <c r="B22" s="314" t="s">
        <v>802</v>
      </c>
      <c r="C22" s="223"/>
      <c r="D22" s="220">
        <v>10214681</v>
      </c>
      <c r="E22" s="220"/>
      <c r="F22" s="224">
        <v>2657608</v>
      </c>
      <c r="G22" s="327"/>
      <c r="H22" s="69"/>
    </row>
    <row r="23" spans="2:8" ht="21" thickBot="1">
      <c r="B23" s="222"/>
      <c r="C23" s="223"/>
      <c r="D23" s="260">
        <f>SUM(D15:D22)</f>
        <v>227101118</v>
      </c>
      <c r="E23" s="220"/>
      <c r="F23" s="220">
        <f>SUM(F15:F22)</f>
        <v>168026514</v>
      </c>
      <c r="G23" s="327"/>
      <c r="H23" s="69"/>
    </row>
    <row r="24" spans="2:8" ht="21" thickTop="1">
      <c r="B24" s="222"/>
      <c r="C24" s="223"/>
      <c r="D24" s="262"/>
      <c r="E24" s="220"/>
      <c r="F24" s="262"/>
      <c r="G24" s="327"/>
      <c r="H24" s="69"/>
    </row>
    <row r="25" spans="2:8" ht="21" thickBot="1">
      <c r="B25" s="240"/>
      <c r="C25" s="241"/>
      <c r="D25" s="224"/>
      <c r="E25" s="224"/>
      <c r="F25" s="224"/>
      <c r="G25" s="266"/>
      <c r="H25" s="69"/>
    </row>
    <row r="26" spans="2:8" ht="20.25">
      <c r="B26" s="22"/>
      <c r="C26" s="22"/>
      <c r="D26" s="77"/>
      <c r="E26" s="77"/>
      <c r="F26" s="77"/>
      <c r="G26" s="68"/>
      <c r="H26" s="69"/>
    </row>
    <row r="27" spans="2:6" ht="20.25">
      <c r="B27" s="22"/>
      <c r="C27" s="22"/>
      <c r="D27" s="22"/>
      <c r="E27" s="22"/>
      <c r="F27" s="22"/>
    </row>
    <row r="28" spans="2:6" ht="20.25">
      <c r="B28" s="22"/>
      <c r="C28" s="22"/>
      <c r="D28" s="22"/>
      <c r="E28" s="22"/>
      <c r="F28" s="22"/>
    </row>
  </sheetData>
  <mergeCells count="4">
    <mergeCell ref="B2:G3"/>
    <mergeCell ref="B5:G6"/>
    <mergeCell ref="B7:G8"/>
    <mergeCell ref="B9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E23"/>
  <sheetViews>
    <sheetView rightToLeft="1" workbookViewId="0" topLeftCell="A1">
      <selection activeCell="H13" sqref="H13"/>
    </sheetView>
  </sheetViews>
  <sheetFormatPr defaultColWidth="9.140625" defaultRowHeight="12.75"/>
  <cols>
    <col min="2" max="2" width="41.8515625" style="0" customWidth="1"/>
    <col min="4" max="4" width="18.28125" style="0" customWidth="1"/>
    <col min="5" max="5" width="3.421875" style="0" customWidth="1"/>
    <col min="6" max="6" width="10.28125" style="0" customWidth="1"/>
  </cols>
  <sheetData>
    <row r="1" ht="13.5" thickBot="1"/>
    <row r="2" spans="2:5" ht="12.75">
      <c r="B2" s="609" t="s">
        <v>384</v>
      </c>
      <c r="C2" s="610"/>
      <c r="D2" s="610"/>
      <c r="E2" s="611"/>
    </row>
    <row r="3" spans="2:5" ht="13.5" thickBot="1">
      <c r="B3" s="612"/>
      <c r="C3" s="613"/>
      <c r="D3" s="613"/>
      <c r="E3" s="614"/>
    </row>
    <row r="4" ht="13.5" thickBot="1"/>
    <row r="5" spans="2:5" ht="12.75">
      <c r="B5" s="582" t="s">
        <v>817</v>
      </c>
      <c r="C5" s="583"/>
      <c r="D5" s="583"/>
      <c r="E5" s="584"/>
    </row>
    <row r="6" spans="2:5" ht="12.75">
      <c r="B6" s="585"/>
      <c r="C6" s="586"/>
      <c r="D6" s="586"/>
      <c r="E6" s="587"/>
    </row>
    <row r="7" spans="2:5" ht="12.75">
      <c r="B7" s="585" t="s">
        <v>121</v>
      </c>
      <c r="C7" s="586"/>
      <c r="D7" s="586"/>
      <c r="E7" s="587"/>
    </row>
    <row r="8" spans="2:5" ht="12.75">
      <c r="B8" s="585"/>
      <c r="C8" s="586"/>
      <c r="D8" s="586"/>
      <c r="E8" s="587"/>
    </row>
    <row r="9" spans="2:5" ht="12.75">
      <c r="B9" s="585" t="s">
        <v>414</v>
      </c>
      <c r="C9" s="586"/>
      <c r="D9" s="586"/>
      <c r="E9" s="587"/>
    </row>
    <row r="10" spans="2:5" ht="13.5" thickBot="1">
      <c r="B10" s="588"/>
      <c r="C10" s="589"/>
      <c r="D10" s="589"/>
      <c r="E10" s="550"/>
    </row>
    <row r="11" spans="2:5" ht="13.5" thickBot="1">
      <c r="B11" s="10"/>
      <c r="C11" s="10"/>
      <c r="D11" s="10"/>
      <c r="E11" s="10"/>
    </row>
    <row r="12" spans="2:5" ht="12.75">
      <c r="B12" s="607" t="s">
        <v>382</v>
      </c>
      <c r="C12" s="608"/>
      <c r="D12" s="608"/>
      <c r="E12" s="618"/>
    </row>
    <row r="13" spans="2:5" ht="12.75">
      <c r="B13" s="601"/>
      <c r="C13" s="602"/>
      <c r="D13" s="602"/>
      <c r="E13" s="603"/>
    </row>
    <row r="14" spans="2:5" ht="12.75">
      <c r="B14" s="601" t="s">
        <v>383</v>
      </c>
      <c r="C14" s="602"/>
      <c r="D14" s="602"/>
      <c r="E14" s="603"/>
    </row>
    <row r="15" spans="2:5" ht="13.5" thickBot="1">
      <c r="B15" s="604"/>
      <c r="C15" s="605"/>
      <c r="D15" s="605"/>
      <c r="E15" s="606"/>
    </row>
    <row r="16" ht="13.5" thickBot="1"/>
    <row r="17" spans="2:5" s="19" customFormat="1" ht="18.75" thickBot="1">
      <c r="B17" s="298"/>
      <c r="C17" s="238"/>
      <c r="D17" s="299" t="s">
        <v>381</v>
      </c>
      <c r="E17" s="239"/>
    </row>
    <row r="18" spans="2:5" s="19" customFormat="1" ht="18">
      <c r="B18" s="209"/>
      <c r="C18" s="210"/>
      <c r="D18" s="210" t="s">
        <v>20</v>
      </c>
      <c r="E18" s="211"/>
    </row>
    <row r="19" spans="2:5" ht="20.25">
      <c r="B19" s="222" t="s">
        <v>379</v>
      </c>
      <c r="C19" s="223"/>
      <c r="D19" s="200">
        <v>0</v>
      </c>
      <c r="E19" s="314"/>
    </row>
    <row r="20" spans="2:5" ht="21" thickBot="1">
      <c r="B20" s="222" t="s">
        <v>380</v>
      </c>
      <c r="C20" s="223"/>
      <c r="D20" s="200">
        <v>0</v>
      </c>
      <c r="E20" s="314"/>
    </row>
    <row r="21" spans="2:5" ht="21" thickBot="1">
      <c r="B21" s="222"/>
      <c r="C21" s="223"/>
      <c r="D21" s="242">
        <f>D19+D20</f>
        <v>0</v>
      </c>
      <c r="E21" s="314"/>
    </row>
    <row r="22" spans="2:5" ht="21" thickTop="1">
      <c r="B22" s="222"/>
      <c r="C22" s="223"/>
      <c r="D22" s="471"/>
      <c r="E22" s="314"/>
    </row>
    <row r="23" spans="2:5" ht="21" thickBot="1">
      <c r="B23" s="240"/>
      <c r="C23" s="241"/>
      <c r="D23" s="241"/>
      <c r="E23" s="332"/>
    </row>
  </sheetData>
  <mergeCells count="6">
    <mergeCell ref="B12:E13"/>
    <mergeCell ref="B14:E15"/>
    <mergeCell ref="B2:E3"/>
    <mergeCell ref="B5:E6"/>
    <mergeCell ref="B7:E8"/>
    <mergeCell ref="B9:E10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121"/>
  <sheetViews>
    <sheetView rightToLeft="1" workbookViewId="0" topLeftCell="A1">
      <selection activeCell="B7" sqref="B7:G8"/>
    </sheetView>
  </sheetViews>
  <sheetFormatPr defaultColWidth="9.140625" defaultRowHeight="12.75"/>
  <cols>
    <col min="2" max="2" width="37.8515625" style="0" customWidth="1"/>
    <col min="3" max="3" width="10.7109375" style="0" customWidth="1"/>
    <col min="4" max="4" width="18.8515625" style="0" customWidth="1"/>
    <col min="5" max="5" width="4.00390625" style="0" customWidth="1"/>
    <col min="6" max="6" width="17.57421875" style="0" customWidth="1"/>
    <col min="7" max="7" width="3.28125" style="0" customWidth="1"/>
  </cols>
  <sheetData>
    <row r="1" ht="13.5" thickBot="1"/>
    <row r="2" spans="2:7" ht="12.75">
      <c r="B2" s="609" t="s">
        <v>804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4" ht="13.5" thickBot="1"/>
    <row r="5" spans="2:8" ht="12.75">
      <c r="B5" s="582" t="s">
        <v>817</v>
      </c>
      <c r="C5" s="583"/>
      <c r="D5" s="583"/>
      <c r="E5" s="583"/>
      <c r="F5" s="583"/>
      <c r="G5" s="584"/>
      <c r="H5" s="14"/>
    </row>
    <row r="6" spans="2:8" ht="12.75">
      <c r="B6" s="585"/>
      <c r="C6" s="586"/>
      <c r="D6" s="586"/>
      <c r="E6" s="586"/>
      <c r="F6" s="586"/>
      <c r="G6" s="587"/>
      <c r="H6" s="14"/>
    </row>
    <row r="7" spans="2:8" ht="12.75">
      <c r="B7" s="585" t="s">
        <v>121</v>
      </c>
      <c r="C7" s="586"/>
      <c r="D7" s="586"/>
      <c r="E7" s="586"/>
      <c r="F7" s="586"/>
      <c r="G7" s="587"/>
      <c r="H7" s="14"/>
    </row>
    <row r="8" spans="2:8" ht="12.75">
      <c r="B8" s="585"/>
      <c r="C8" s="586"/>
      <c r="D8" s="586"/>
      <c r="E8" s="586"/>
      <c r="F8" s="586"/>
      <c r="G8" s="587"/>
      <c r="H8" s="14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3" ht="13.5" thickBot="1"/>
    <row r="14" spans="2:7" s="19" customFormat="1" ht="18.75" thickBot="1">
      <c r="B14" s="298"/>
      <c r="C14" s="238"/>
      <c r="D14" s="238">
        <v>1385</v>
      </c>
      <c r="E14" s="238"/>
      <c r="F14" s="238">
        <v>1384</v>
      </c>
      <c r="G14" s="239"/>
    </row>
    <row r="15" spans="2:7" s="19" customFormat="1" ht="18">
      <c r="B15" s="209"/>
      <c r="C15" s="210"/>
      <c r="D15" s="238" t="s">
        <v>20</v>
      </c>
      <c r="E15" s="210"/>
      <c r="F15" s="238" t="s">
        <v>20</v>
      </c>
      <c r="G15" s="211"/>
    </row>
    <row r="16" spans="2:7" s="19" customFormat="1" ht="18">
      <c r="B16" s="444" t="s">
        <v>805</v>
      </c>
      <c r="C16" s="309"/>
      <c r="D16" s="309">
        <v>36917397</v>
      </c>
      <c r="E16" s="309"/>
      <c r="F16" s="309"/>
      <c r="G16" s="310"/>
    </row>
    <row r="17" spans="2:7" s="19" customFormat="1" ht="18">
      <c r="B17" s="444" t="s">
        <v>806</v>
      </c>
      <c r="C17" s="309"/>
      <c r="D17" s="309">
        <v>-28662413</v>
      </c>
      <c r="E17" s="309"/>
      <c r="F17" s="309"/>
      <c r="G17" s="310"/>
    </row>
    <row r="18" spans="2:7" s="19" customFormat="1" ht="18">
      <c r="B18" s="444" t="s">
        <v>807</v>
      </c>
      <c r="C18" s="309"/>
      <c r="D18" s="309">
        <v>27346745</v>
      </c>
      <c r="E18" s="309"/>
      <c r="F18" s="309"/>
      <c r="G18" s="310"/>
    </row>
    <row r="19" spans="2:7" s="19" customFormat="1" ht="18">
      <c r="B19" s="444" t="s">
        <v>808</v>
      </c>
      <c r="C19" s="309"/>
      <c r="D19" s="309">
        <v>673231</v>
      </c>
      <c r="E19" s="309"/>
      <c r="F19" s="309"/>
      <c r="G19" s="310"/>
    </row>
    <row r="20" spans="2:7" s="19" customFormat="1" ht="18">
      <c r="B20" s="444" t="s">
        <v>809</v>
      </c>
      <c r="C20" s="309"/>
      <c r="D20" s="309">
        <v>1176515</v>
      </c>
      <c r="E20" s="309"/>
      <c r="F20" s="309"/>
      <c r="G20" s="310"/>
    </row>
    <row r="21" spans="2:7" s="19" customFormat="1" ht="18">
      <c r="B21" s="444" t="s">
        <v>810</v>
      </c>
      <c r="C21" s="309"/>
      <c r="D21" s="309">
        <v>-2783284</v>
      </c>
      <c r="E21" s="309"/>
      <c r="F21" s="309"/>
      <c r="G21" s="310"/>
    </row>
    <row r="22" spans="2:7" s="19" customFormat="1" ht="18">
      <c r="B22" s="444" t="s">
        <v>811</v>
      </c>
      <c r="C22" s="309"/>
      <c r="D22" s="309">
        <v>0</v>
      </c>
      <c r="E22" s="309"/>
      <c r="F22" s="309"/>
      <c r="G22" s="310"/>
    </row>
    <row r="23" spans="2:7" s="19" customFormat="1" ht="18">
      <c r="B23" s="444" t="s">
        <v>812</v>
      </c>
      <c r="C23" s="309"/>
      <c r="D23" s="309">
        <v>0</v>
      </c>
      <c r="E23" s="309"/>
      <c r="F23" s="309"/>
      <c r="G23" s="310"/>
    </row>
    <row r="24" spans="2:7" s="22" customFormat="1" ht="20.25">
      <c r="B24" s="400" t="s">
        <v>385</v>
      </c>
      <c r="C24" s="313"/>
      <c r="D24" s="220">
        <v>0</v>
      </c>
      <c r="E24" s="220"/>
      <c r="F24" s="220"/>
      <c r="G24" s="422"/>
    </row>
    <row r="25" spans="2:7" s="22" customFormat="1" ht="21" thickBot="1">
      <c r="B25" s="400" t="s">
        <v>217</v>
      </c>
      <c r="C25" s="313"/>
      <c r="D25" s="220">
        <v>-742200</v>
      </c>
      <c r="E25" s="220"/>
      <c r="F25" s="220">
        <v>61101922</v>
      </c>
      <c r="G25" s="422"/>
    </row>
    <row r="26" spans="2:7" s="22" customFormat="1" ht="21" thickBot="1">
      <c r="B26" s="400"/>
      <c r="C26" s="313"/>
      <c r="D26" s="260">
        <f>SUM(D16:D25)</f>
        <v>33925991</v>
      </c>
      <c r="E26" s="220"/>
      <c r="F26" s="260">
        <f>SUM(F16:F25)</f>
        <v>61101922</v>
      </c>
      <c r="G26" s="422"/>
    </row>
    <row r="27" spans="2:7" s="22" customFormat="1" ht="21.75" thickBot="1" thickTop="1">
      <c r="B27" s="415"/>
      <c r="C27" s="404"/>
      <c r="D27" s="307"/>
      <c r="E27" s="224"/>
      <c r="F27" s="307"/>
      <c r="G27" s="472"/>
    </row>
    <row r="28" spans="2:7" s="22" customFormat="1" ht="21" thickBot="1">
      <c r="B28" s="86"/>
      <c r="C28" s="86"/>
      <c r="D28" s="86"/>
      <c r="E28" s="86"/>
      <c r="F28" s="86"/>
      <c r="G28" s="86"/>
    </row>
    <row r="29" spans="2:7" ht="12.75">
      <c r="B29" s="731" t="s">
        <v>547</v>
      </c>
      <c r="C29" s="732"/>
      <c r="D29" s="732"/>
      <c r="E29" s="732"/>
      <c r="F29" s="732"/>
      <c r="G29" s="733"/>
    </row>
    <row r="30" spans="2:7" ht="12.75">
      <c r="B30" s="734"/>
      <c r="C30" s="735"/>
      <c r="D30" s="735"/>
      <c r="E30" s="735"/>
      <c r="F30" s="735"/>
      <c r="G30" s="736"/>
    </row>
    <row r="31" spans="2:7" ht="12.75">
      <c r="B31" s="734" t="s">
        <v>548</v>
      </c>
      <c r="C31" s="735"/>
      <c r="D31" s="735"/>
      <c r="E31" s="735"/>
      <c r="F31" s="735"/>
      <c r="G31" s="736"/>
    </row>
    <row r="32" spans="2:7" ht="12.75">
      <c r="B32" s="734"/>
      <c r="C32" s="735"/>
      <c r="D32" s="735"/>
      <c r="E32" s="735"/>
      <c r="F32" s="735"/>
      <c r="G32" s="736"/>
    </row>
    <row r="33" spans="2:7" ht="12.75">
      <c r="B33" s="734" t="s">
        <v>549</v>
      </c>
      <c r="C33" s="735"/>
      <c r="D33" s="735"/>
      <c r="E33" s="735"/>
      <c r="F33" s="735"/>
      <c r="G33" s="736"/>
    </row>
    <row r="34" spans="2:7" ht="12.75">
      <c r="B34" s="734"/>
      <c r="C34" s="735"/>
      <c r="D34" s="735"/>
      <c r="E34" s="735"/>
      <c r="F34" s="735"/>
      <c r="G34" s="736"/>
    </row>
    <row r="35" spans="2:7" ht="12.75">
      <c r="B35" s="734" t="s">
        <v>550</v>
      </c>
      <c r="C35" s="735"/>
      <c r="D35" s="735"/>
      <c r="E35" s="735"/>
      <c r="F35" s="735"/>
      <c r="G35" s="736"/>
    </row>
    <row r="36" spans="2:7" ht="13.5" thickBot="1">
      <c r="B36" s="737"/>
      <c r="C36" s="738"/>
      <c r="D36" s="738"/>
      <c r="E36" s="738"/>
      <c r="F36" s="738"/>
      <c r="G36" s="739"/>
    </row>
    <row r="37" spans="2:7" ht="12.75">
      <c r="B37" s="727"/>
      <c r="C37" s="727"/>
      <c r="D37" s="727"/>
      <c r="E37" s="727"/>
      <c r="F37" s="727"/>
      <c r="G37" s="727"/>
    </row>
    <row r="38" spans="2:7" ht="13.5" thickBot="1">
      <c r="B38" s="727"/>
      <c r="C38" s="727"/>
      <c r="D38" s="727"/>
      <c r="E38" s="727"/>
      <c r="F38" s="727"/>
      <c r="G38" s="727"/>
    </row>
    <row r="39" spans="2:7" ht="12.75">
      <c r="B39" s="731" t="s">
        <v>551</v>
      </c>
      <c r="C39" s="732"/>
      <c r="D39" s="732"/>
      <c r="E39" s="732"/>
      <c r="F39" s="732"/>
      <c r="G39" s="733"/>
    </row>
    <row r="40" spans="2:7" ht="12.75">
      <c r="B40" s="734"/>
      <c r="C40" s="735"/>
      <c r="D40" s="735"/>
      <c r="E40" s="735"/>
      <c r="F40" s="735"/>
      <c r="G40" s="736"/>
    </row>
    <row r="41" spans="2:7" ht="20.25">
      <c r="B41" s="96"/>
      <c r="C41" s="102"/>
      <c r="D41" s="102"/>
      <c r="E41" s="102"/>
      <c r="F41" s="102"/>
      <c r="G41" s="106"/>
    </row>
    <row r="42" spans="2:7" ht="21" thickBot="1">
      <c r="B42" s="96"/>
      <c r="C42" s="102"/>
      <c r="D42" s="60">
        <v>1385</v>
      </c>
      <c r="E42" s="59"/>
      <c r="F42" s="59">
        <v>1384</v>
      </c>
      <c r="G42" s="106"/>
    </row>
    <row r="43" spans="2:7" ht="18.75" customHeight="1">
      <c r="B43" s="96"/>
      <c r="C43" s="102"/>
      <c r="D43" s="59" t="s">
        <v>20</v>
      </c>
      <c r="E43" s="59"/>
      <c r="F43" s="65" t="s">
        <v>20</v>
      </c>
      <c r="G43" s="106"/>
    </row>
    <row r="44" spans="2:7" ht="20.25" hidden="1">
      <c r="B44" s="740" t="s">
        <v>552</v>
      </c>
      <c r="C44" s="741"/>
      <c r="D44" s="593"/>
      <c r="E44" s="59"/>
      <c r="F44" s="593"/>
      <c r="G44" s="106"/>
    </row>
    <row r="45" spans="2:7" ht="20.25">
      <c r="B45" s="740"/>
      <c r="C45" s="741"/>
      <c r="D45" s="593"/>
      <c r="E45" s="59"/>
      <c r="F45" s="593"/>
      <c r="G45" s="106"/>
    </row>
    <row r="46" spans="2:7" ht="0.75" customHeight="1">
      <c r="B46" s="740" t="s">
        <v>553</v>
      </c>
      <c r="C46" s="741"/>
      <c r="D46" s="593"/>
      <c r="E46" s="59"/>
      <c r="F46" s="593"/>
      <c r="G46" s="106"/>
    </row>
    <row r="47" spans="2:7" ht="20.25">
      <c r="B47" s="740"/>
      <c r="C47" s="741"/>
      <c r="D47" s="593"/>
      <c r="E47" s="59"/>
      <c r="F47" s="593"/>
      <c r="G47" s="106"/>
    </row>
    <row r="48" spans="2:7" ht="2.25" customHeight="1" hidden="1">
      <c r="B48" s="734"/>
      <c r="C48" s="735"/>
      <c r="D48" s="593"/>
      <c r="E48" s="59"/>
      <c r="F48" s="593"/>
      <c r="G48" s="106"/>
    </row>
    <row r="49" spans="2:7" ht="21" thickBot="1">
      <c r="B49" s="734"/>
      <c r="C49" s="735"/>
      <c r="D49" s="742"/>
      <c r="E49" s="59"/>
      <c r="F49" s="593"/>
      <c r="G49" s="106"/>
    </row>
    <row r="50" spans="2:7" ht="21" thickBot="1">
      <c r="B50" s="96"/>
      <c r="C50" s="102"/>
      <c r="D50" s="76">
        <f>D44+D46+D48</f>
        <v>0</v>
      </c>
      <c r="E50" s="59"/>
      <c r="F50" s="67">
        <f>F44+F46+F48</f>
        <v>0</v>
      </c>
      <c r="G50" s="106"/>
    </row>
    <row r="51" spans="2:7" ht="21" thickTop="1">
      <c r="B51" s="96"/>
      <c r="C51" s="102"/>
      <c r="D51" s="59"/>
      <c r="E51" s="59"/>
      <c r="F51" s="66"/>
      <c r="G51" s="106"/>
    </row>
    <row r="52" spans="2:7" ht="13.5" thickBot="1">
      <c r="B52" s="80"/>
      <c r="C52" s="81"/>
      <c r="D52" s="81"/>
      <c r="E52" s="81"/>
      <c r="F52" s="81"/>
      <c r="G52" s="82"/>
    </row>
    <row r="53" spans="2:7" ht="13.5" thickBot="1">
      <c r="B53" s="69"/>
      <c r="C53" s="69"/>
      <c r="D53" s="69"/>
      <c r="E53" s="69"/>
      <c r="F53" s="69"/>
      <c r="G53" s="69"/>
    </row>
    <row r="54" spans="2:7" ht="12.75">
      <c r="B54" s="731" t="s">
        <v>554</v>
      </c>
      <c r="C54" s="732"/>
      <c r="D54" s="732"/>
      <c r="E54" s="732"/>
      <c r="F54" s="732"/>
      <c r="G54" s="733"/>
    </row>
    <row r="55" spans="2:7" ht="12.75">
      <c r="B55" s="734"/>
      <c r="C55" s="735"/>
      <c r="D55" s="735"/>
      <c r="E55" s="735"/>
      <c r="F55" s="735"/>
      <c r="G55" s="736"/>
    </row>
    <row r="56" spans="2:7" ht="12.75">
      <c r="B56" s="734" t="s">
        <v>555</v>
      </c>
      <c r="C56" s="735"/>
      <c r="D56" s="735"/>
      <c r="E56" s="735"/>
      <c r="F56" s="735"/>
      <c r="G56" s="736"/>
    </row>
    <row r="57" spans="2:7" ht="12.75">
      <c r="B57" s="734"/>
      <c r="C57" s="735"/>
      <c r="D57" s="735"/>
      <c r="E57" s="735"/>
      <c r="F57" s="735"/>
      <c r="G57" s="736"/>
    </row>
    <row r="58" spans="2:7" ht="12.75">
      <c r="B58" s="734" t="s">
        <v>556</v>
      </c>
      <c r="C58" s="735"/>
      <c r="D58" s="735"/>
      <c r="E58" s="735"/>
      <c r="F58" s="735"/>
      <c r="G58" s="736"/>
    </row>
    <row r="59" spans="2:7" ht="12.75">
      <c r="B59" s="734"/>
      <c r="C59" s="735"/>
      <c r="D59" s="735"/>
      <c r="E59" s="735"/>
      <c r="F59" s="735"/>
      <c r="G59" s="736"/>
    </row>
    <row r="60" spans="2:7" ht="12.75">
      <c r="B60" s="734" t="s">
        <v>557</v>
      </c>
      <c r="C60" s="735"/>
      <c r="D60" s="735"/>
      <c r="E60" s="735"/>
      <c r="F60" s="735"/>
      <c r="G60" s="736"/>
    </row>
    <row r="61" spans="2:7" ht="12.75">
      <c r="B61" s="734"/>
      <c r="C61" s="735"/>
      <c r="D61" s="735"/>
      <c r="E61" s="735"/>
      <c r="F61" s="735"/>
      <c r="G61" s="736"/>
    </row>
    <row r="62" spans="2:7" ht="12.75">
      <c r="B62" s="734"/>
      <c r="C62" s="735"/>
      <c r="D62" s="735"/>
      <c r="E62" s="735"/>
      <c r="F62" s="735"/>
      <c r="G62" s="736"/>
    </row>
    <row r="63" spans="2:7" ht="12.75">
      <c r="B63" s="734"/>
      <c r="C63" s="735"/>
      <c r="D63" s="735"/>
      <c r="E63" s="735"/>
      <c r="F63" s="735"/>
      <c r="G63" s="736"/>
    </row>
    <row r="64" spans="2:7" ht="12.75">
      <c r="B64" s="734"/>
      <c r="C64" s="735"/>
      <c r="D64" s="735"/>
      <c r="E64" s="735"/>
      <c r="F64" s="735"/>
      <c r="G64" s="736"/>
    </row>
    <row r="65" spans="2:7" ht="12.75">
      <c r="B65" s="734"/>
      <c r="C65" s="735"/>
      <c r="D65" s="735"/>
      <c r="E65" s="735"/>
      <c r="F65" s="735"/>
      <c r="G65" s="736"/>
    </row>
    <row r="66" spans="2:7" ht="21" thickBot="1">
      <c r="B66" s="97"/>
      <c r="C66" s="103"/>
      <c r="D66" s="103"/>
      <c r="E66" s="103"/>
      <c r="F66" s="103"/>
      <c r="G66" s="104"/>
    </row>
    <row r="67" spans="2:7" ht="12.75">
      <c r="B67" s="69"/>
      <c r="C67" s="69"/>
      <c r="D67" s="69"/>
      <c r="E67" s="69"/>
      <c r="F67" s="69"/>
      <c r="G67" s="69"/>
    </row>
    <row r="68" spans="2:7" ht="12.75">
      <c r="B68" s="69"/>
      <c r="C68" s="69"/>
      <c r="D68" s="69"/>
      <c r="E68" s="69"/>
      <c r="F68" s="69"/>
      <c r="G68" s="69"/>
    </row>
    <row r="69" spans="2:7" ht="12.75">
      <c r="B69" s="69"/>
      <c r="C69" s="69"/>
      <c r="D69" s="69"/>
      <c r="E69" s="69"/>
      <c r="F69" s="69"/>
      <c r="G69" s="69"/>
    </row>
    <row r="70" spans="2:7" ht="12.75">
      <c r="B70" s="69"/>
      <c r="C70" s="69"/>
      <c r="D70" s="69"/>
      <c r="E70" s="69"/>
      <c r="F70" s="69"/>
      <c r="G70" s="69"/>
    </row>
    <row r="71" spans="2:7" ht="12.75">
      <c r="B71" s="69"/>
      <c r="C71" s="69"/>
      <c r="D71" s="69"/>
      <c r="E71" s="69"/>
      <c r="F71" s="69"/>
      <c r="G71" s="69"/>
    </row>
    <row r="72" spans="2:7" ht="12.75">
      <c r="B72" s="69"/>
      <c r="C72" s="69"/>
      <c r="D72" s="69"/>
      <c r="E72" s="69"/>
      <c r="F72" s="69"/>
      <c r="G72" s="69"/>
    </row>
    <row r="73" spans="2:7" ht="12.75">
      <c r="B73" s="69"/>
      <c r="C73" s="69"/>
      <c r="D73" s="69"/>
      <c r="E73" s="69"/>
      <c r="F73" s="69"/>
      <c r="G73" s="69"/>
    </row>
    <row r="74" spans="2:7" ht="12.75">
      <c r="B74" s="69"/>
      <c r="C74" s="69"/>
      <c r="D74" s="69"/>
      <c r="E74" s="69"/>
      <c r="F74" s="69"/>
      <c r="G74" s="69"/>
    </row>
    <row r="75" spans="2:7" ht="12.75">
      <c r="B75" s="69"/>
      <c r="C75" s="69"/>
      <c r="D75" s="69"/>
      <c r="E75" s="69"/>
      <c r="F75" s="69"/>
      <c r="G75" s="69"/>
    </row>
    <row r="76" spans="2:7" ht="12.75">
      <c r="B76" s="69"/>
      <c r="C76" s="69"/>
      <c r="D76" s="69"/>
      <c r="E76" s="69"/>
      <c r="F76" s="69"/>
      <c r="G76" s="69"/>
    </row>
    <row r="77" spans="2:7" ht="12.75">
      <c r="B77" s="69"/>
      <c r="C77" s="69"/>
      <c r="D77" s="69"/>
      <c r="E77" s="69"/>
      <c r="F77" s="69"/>
      <c r="G77" s="69"/>
    </row>
    <row r="78" spans="2:7" ht="12.75">
      <c r="B78" s="69"/>
      <c r="C78" s="69"/>
      <c r="D78" s="69"/>
      <c r="E78" s="69"/>
      <c r="F78" s="69"/>
      <c r="G78" s="69"/>
    </row>
    <row r="79" spans="2:7" ht="12.75">
      <c r="B79" s="69"/>
      <c r="C79" s="69"/>
      <c r="D79" s="69"/>
      <c r="E79" s="69"/>
      <c r="F79" s="69"/>
      <c r="G79" s="69"/>
    </row>
    <row r="80" spans="2:7" ht="12.75">
      <c r="B80" s="69"/>
      <c r="C80" s="69"/>
      <c r="D80" s="69"/>
      <c r="E80" s="69"/>
      <c r="F80" s="69"/>
      <c r="G80" s="69"/>
    </row>
    <row r="81" spans="2:7" ht="12.75">
      <c r="B81" s="69"/>
      <c r="C81" s="69"/>
      <c r="D81" s="69"/>
      <c r="E81" s="69"/>
      <c r="F81" s="69"/>
      <c r="G81" s="69"/>
    </row>
    <row r="82" spans="2:7" ht="12.75">
      <c r="B82" s="69"/>
      <c r="C82" s="69"/>
      <c r="D82" s="69"/>
      <c r="E82" s="69"/>
      <c r="F82" s="69"/>
      <c r="G82" s="69"/>
    </row>
    <row r="83" spans="2:7" ht="12.75">
      <c r="B83" s="69"/>
      <c r="C83" s="69"/>
      <c r="D83" s="69"/>
      <c r="E83" s="69"/>
      <c r="F83" s="69"/>
      <c r="G83" s="69"/>
    </row>
    <row r="84" spans="2:7" ht="12.75">
      <c r="B84" s="69"/>
      <c r="C84" s="69"/>
      <c r="D84" s="69"/>
      <c r="E84" s="69"/>
      <c r="F84" s="69"/>
      <c r="G84" s="69"/>
    </row>
    <row r="85" spans="2:7" ht="12.75">
      <c r="B85" s="69"/>
      <c r="C85" s="69"/>
      <c r="D85" s="69"/>
      <c r="E85" s="69"/>
      <c r="F85" s="69"/>
      <c r="G85" s="69"/>
    </row>
    <row r="86" spans="2:7" ht="12.75">
      <c r="B86" s="69"/>
      <c r="C86" s="69"/>
      <c r="D86" s="69"/>
      <c r="E86" s="69"/>
      <c r="F86" s="69"/>
      <c r="G86" s="69"/>
    </row>
    <row r="87" spans="2:7" ht="12.75">
      <c r="B87" s="69"/>
      <c r="C87" s="69"/>
      <c r="D87" s="69"/>
      <c r="E87" s="69"/>
      <c r="F87" s="69"/>
      <c r="G87" s="69"/>
    </row>
    <row r="88" spans="2:7" ht="12.75">
      <c r="B88" s="69"/>
      <c r="C88" s="69"/>
      <c r="D88" s="69"/>
      <c r="E88" s="69"/>
      <c r="F88" s="69"/>
      <c r="G88" s="69"/>
    </row>
    <row r="89" spans="2:7" ht="12.75">
      <c r="B89" s="69"/>
      <c r="C89" s="69"/>
      <c r="D89" s="69"/>
      <c r="E89" s="69"/>
      <c r="F89" s="69"/>
      <c r="G89" s="69"/>
    </row>
    <row r="90" spans="2:7" ht="12.75">
      <c r="B90" s="69"/>
      <c r="C90" s="69"/>
      <c r="D90" s="69"/>
      <c r="E90" s="69"/>
      <c r="F90" s="69"/>
      <c r="G90" s="69"/>
    </row>
    <row r="91" spans="2:7" ht="12.75">
      <c r="B91" s="69"/>
      <c r="C91" s="69"/>
      <c r="D91" s="69"/>
      <c r="E91" s="69"/>
      <c r="F91" s="69"/>
      <c r="G91" s="69"/>
    </row>
    <row r="92" spans="2:7" ht="12.75">
      <c r="B92" s="69"/>
      <c r="C92" s="69"/>
      <c r="D92" s="69"/>
      <c r="E92" s="69"/>
      <c r="F92" s="69"/>
      <c r="G92" s="69"/>
    </row>
    <row r="93" spans="2:7" ht="12.75">
      <c r="B93" s="69"/>
      <c r="C93" s="69"/>
      <c r="D93" s="69"/>
      <c r="E93" s="69"/>
      <c r="F93" s="69"/>
      <c r="G93" s="69"/>
    </row>
    <row r="94" spans="2:7" ht="12.75">
      <c r="B94" s="69"/>
      <c r="C94" s="69"/>
      <c r="D94" s="69"/>
      <c r="E94" s="69"/>
      <c r="F94" s="69"/>
      <c r="G94" s="69"/>
    </row>
    <row r="95" spans="2:7" ht="12.75">
      <c r="B95" s="69"/>
      <c r="C95" s="69"/>
      <c r="D95" s="69"/>
      <c r="E95" s="69"/>
      <c r="F95" s="69"/>
      <c r="G95" s="69"/>
    </row>
    <row r="96" spans="2:7" ht="12.75">
      <c r="B96" s="69"/>
      <c r="C96" s="69"/>
      <c r="D96" s="69"/>
      <c r="E96" s="69"/>
      <c r="F96" s="69"/>
      <c r="G96" s="69"/>
    </row>
    <row r="97" spans="2:7" ht="12.75">
      <c r="B97" s="69"/>
      <c r="C97" s="69"/>
      <c r="D97" s="69"/>
      <c r="E97" s="69"/>
      <c r="F97" s="69"/>
      <c r="G97" s="69"/>
    </row>
    <row r="98" spans="2:7" ht="12.75">
      <c r="B98" s="69"/>
      <c r="C98" s="69"/>
      <c r="D98" s="69"/>
      <c r="E98" s="69"/>
      <c r="F98" s="69"/>
      <c r="G98" s="69"/>
    </row>
    <row r="99" spans="2:7" ht="12.75">
      <c r="B99" s="69"/>
      <c r="C99" s="69"/>
      <c r="D99" s="69"/>
      <c r="E99" s="69"/>
      <c r="F99" s="69"/>
      <c r="G99" s="69"/>
    </row>
    <row r="100" spans="2:7" ht="12.75">
      <c r="B100" s="69"/>
      <c r="C100" s="69"/>
      <c r="D100" s="69"/>
      <c r="E100" s="69"/>
      <c r="F100" s="69"/>
      <c r="G100" s="69"/>
    </row>
    <row r="101" spans="2:7" ht="12.75">
      <c r="B101" s="69"/>
      <c r="C101" s="69"/>
      <c r="D101" s="69"/>
      <c r="E101" s="69"/>
      <c r="F101" s="69"/>
      <c r="G101" s="69"/>
    </row>
    <row r="102" spans="2:7" ht="12.75">
      <c r="B102" s="69"/>
      <c r="C102" s="69"/>
      <c r="D102" s="69"/>
      <c r="E102" s="69"/>
      <c r="F102" s="69"/>
      <c r="G102" s="69"/>
    </row>
    <row r="103" spans="2:7" ht="12.75">
      <c r="B103" s="69"/>
      <c r="C103" s="69"/>
      <c r="D103" s="69"/>
      <c r="E103" s="69"/>
      <c r="F103" s="69"/>
      <c r="G103" s="69"/>
    </row>
    <row r="104" spans="2:7" ht="12.75">
      <c r="B104" s="69"/>
      <c r="C104" s="69"/>
      <c r="D104" s="69"/>
      <c r="E104" s="69"/>
      <c r="F104" s="69"/>
      <c r="G104" s="69"/>
    </row>
    <row r="105" spans="2:7" ht="12.75">
      <c r="B105" s="69"/>
      <c r="C105" s="69"/>
      <c r="D105" s="69"/>
      <c r="E105" s="69"/>
      <c r="F105" s="69"/>
      <c r="G105" s="69"/>
    </row>
    <row r="106" spans="2:7" ht="12.75">
      <c r="B106" s="69"/>
      <c r="C106" s="69"/>
      <c r="D106" s="69"/>
      <c r="E106" s="69"/>
      <c r="F106" s="69"/>
      <c r="G106" s="69"/>
    </row>
    <row r="107" spans="2:7" ht="12.75">
      <c r="B107" s="69"/>
      <c r="C107" s="69"/>
      <c r="D107" s="69"/>
      <c r="E107" s="69"/>
      <c r="F107" s="69"/>
      <c r="G107" s="69"/>
    </row>
    <row r="108" spans="2:7" ht="12.75">
      <c r="B108" s="69"/>
      <c r="C108" s="69"/>
      <c r="D108" s="69"/>
      <c r="E108" s="69"/>
      <c r="F108" s="69"/>
      <c r="G108" s="69"/>
    </row>
    <row r="109" spans="2:7" ht="12.75">
      <c r="B109" s="69"/>
      <c r="C109" s="69"/>
      <c r="D109" s="69"/>
      <c r="E109" s="69"/>
      <c r="F109" s="69"/>
      <c r="G109" s="69"/>
    </row>
    <row r="110" spans="2:7" ht="12.75">
      <c r="B110" s="69"/>
      <c r="C110" s="69"/>
      <c r="D110" s="69"/>
      <c r="E110" s="69"/>
      <c r="F110" s="69"/>
      <c r="G110" s="69"/>
    </row>
    <row r="111" spans="2:7" ht="12.75">
      <c r="B111" s="69"/>
      <c r="C111" s="69"/>
      <c r="D111" s="69"/>
      <c r="E111" s="69"/>
      <c r="F111" s="69"/>
      <c r="G111" s="69"/>
    </row>
    <row r="112" spans="2:7" ht="12.75">
      <c r="B112" s="69"/>
      <c r="C112" s="69"/>
      <c r="D112" s="69"/>
      <c r="E112" s="69"/>
      <c r="F112" s="69"/>
      <c r="G112" s="69"/>
    </row>
    <row r="113" spans="2:7" ht="12.75">
      <c r="B113" s="69"/>
      <c r="C113" s="69"/>
      <c r="D113" s="69"/>
      <c r="E113" s="69"/>
      <c r="F113" s="69"/>
      <c r="G113" s="69"/>
    </row>
    <row r="114" spans="2:7" ht="12.75">
      <c r="B114" s="69"/>
      <c r="C114" s="69"/>
      <c r="D114" s="69"/>
      <c r="E114" s="69"/>
      <c r="F114" s="69"/>
      <c r="G114" s="69"/>
    </row>
    <row r="115" spans="2:7" ht="12.75">
      <c r="B115" s="69"/>
      <c r="C115" s="69"/>
      <c r="D115" s="69"/>
      <c r="E115" s="69"/>
      <c r="F115" s="69"/>
      <c r="G115" s="69"/>
    </row>
    <row r="116" spans="2:7" ht="12.75">
      <c r="B116" s="69"/>
      <c r="C116" s="69"/>
      <c r="D116" s="69"/>
      <c r="E116" s="69"/>
      <c r="F116" s="69"/>
      <c r="G116" s="69"/>
    </row>
    <row r="117" spans="2:7" ht="12.75">
      <c r="B117" s="69"/>
      <c r="C117" s="69"/>
      <c r="D117" s="69"/>
      <c r="E117" s="69"/>
      <c r="F117" s="69"/>
      <c r="G117" s="69"/>
    </row>
    <row r="118" spans="2:7" ht="12.75">
      <c r="B118" s="69"/>
      <c r="C118" s="69"/>
      <c r="D118" s="69"/>
      <c r="E118" s="69"/>
      <c r="F118" s="69"/>
      <c r="G118" s="69"/>
    </row>
    <row r="119" spans="2:7" ht="12.75">
      <c r="B119" s="69"/>
      <c r="C119" s="69"/>
      <c r="D119" s="69"/>
      <c r="E119" s="69"/>
      <c r="F119" s="69"/>
      <c r="G119" s="69"/>
    </row>
    <row r="120" spans="2:7" ht="12.75">
      <c r="B120" s="69"/>
      <c r="C120" s="69"/>
      <c r="D120" s="69"/>
      <c r="E120" s="69"/>
      <c r="F120" s="69"/>
      <c r="G120" s="69"/>
    </row>
    <row r="121" spans="2:7" ht="12.75">
      <c r="B121" s="69"/>
      <c r="C121" s="69"/>
      <c r="D121" s="69"/>
      <c r="E121" s="69"/>
      <c r="F121" s="69"/>
      <c r="G121" s="69"/>
    </row>
  </sheetData>
  <mergeCells count="25">
    <mergeCell ref="B62:G63"/>
    <mergeCell ref="B64:G65"/>
    <mergeCell ref="B54:G55"/>
    <mergeCell ref="B56:G57"/>
    <mergeCell ref="B58:G59"/>
    <mergeCell ref="B60:G61"/>
    <mergeCell ref="B46:C47"/>
    <mergeCell ref="D46:D47"/>
    <mergeCell ref="F46:F47"/>
    <mergeCell ref="B48:C49"/>
    <mergeCell ref="D48:D49"/>
    <mergeCell ref="F48:F49"/>
    <mergeCell ref="B37:G38"/>
    <mergeCell ref="B39:G40"/>
    <mergeCell ref="B44:C45"/>
    <mergeCell ref="D44:D45"/>
    <mergeCell ref="F44:F45"/>
    <mergeCell ref="B29:G30"/>
    <mergeCell ref="B31:G32"/>
    <mergeCell ref="B33:G34"/>
    <mergeCell ref="B35:G36"/>
    <mergeCell ref="B9:G10"/>
    <mergeCell ref="B2:G3"/>
    <mergeCell ref="B5:G6"/>
    <mergeCell ref="B7:G8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2:G40"/>
  <sheetViews>
    <sheetView rightToLeft="1" workbookViewId="0" topLeftCell="A28">
      <selection activeCell="B46" sqref="B46"/>
    </sheetView>
  </sheetViews>
  <sheetFormatPr defaultColWidth="9.140625" defaultRowHeight="12.75"/>
  <cols>
    <col min="2" max="2" width="60.28125" style="0" customWidth="1"/>
    <col min="3" max="3" width="12.7109375" style="0" customWidth="1"/>
    <col min="4" max="4" width="23.140625" style="0" customWidth="1"/>
    <col min="5" max="5" width="3.57421875" style="0" customWidth="1"/>
    <col min="6" max="6" width="27.00390625" style="0" customWidth="1"/>
    <col min="7" max="7" width="4.421875" style="0" customWidth="1"/>
  </cols>
  <sheetData>
    <row r="1" ht="13.5" thickBot="1"/>
    <row r="2" spans="2:7" ht="12.75">
      <c r="B2" s="609" t="s">
        <v>393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4" ht="13.5" thickBot="1"/>
    <row r="5" spans="2:7" ht="12.75">
      <c r="B5" s="582" t="s">
        <v>430</v>
      </c>
      <c r="C5" s="583"/>
      <c r="D5" s="583"/>
      <c r="E5" s="583"/>
      <c r="F5" s="583"/>
      <c r="G5" s="584"/>
    </row>
    <row r="6" spans="2:7" ht="12.75">
      <c r="B6" s="585"/>
      <c r="C6" s="586"/>
      <c r="D6" s="586"/>
      <c r="E6" s="586"/>
      <c r="F6" s="586"/>
      <c r="G6" s="587"/>
    </row>
    <row r="7" spans="2:7" ht="12.75">
      <c r="B7" s="585" t="s">
        <v>121</v>
      </c>
      <c r="C7" s="586"/>
      <c r="D7" s="586"/>
      <c r="E7" s="586"/>
      <c r="F7" s="586"/>
      <c r="G7" s="587"/>
    </row>
    <row r="8" spans="2:7" ht="12.75">
      <c r="B8" s="585"/>
      <c r="C8" s="586"/>
      <c r="D8" s="586"/>
      <c r="E8" s="586"/>
      <c r="F8" s="586"/>
      <c r="G8" s="587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2" ht="13.5" thickBot="1"/>
    <row r="13" spans="2:7" ht="12.75">
      <c r="B13" s="607" t="s">
        <v>394</v>
      </c>
      <c r="C13" s="608"/>
      <c r="D13" s="608"/>
      <c r="E13" s="608"/>
      <c r="F13" s="608"/>
      <c r="G13" s="618"/>
    </row>
    <row r="14" spans="2:7" ht="13.5" thickBot="1">
      <c r="B14" s="604"/>
      <c r="C14" s="605"/>
      <c r="D14" s="605"/>
      <c r="E14" s="605"/>
      <c r="F14" s="605"/>
      <c r="G14" s="606"/>
    </row>
    <row r="16" ht="13.5" thickBot="1"/>
    <row r="17" spans="2:7" s="19" customFormat="1" ht="18.75" thickBot="1">
      <c r="B17" s="298"/>
      <c r="C17" s="238"/>
      <c r="D17" s="238">
        <v>1385</v>
      </c>
      <c r="E17" s="238"/>
      <c r="F17" s="299">
        <v>1384</v>
      </c>
      <c r="G17" s="239"/>
    </row>
    <row r="18" spans="2:7" s="19" customFormat="1" ht="18">
      <c r="B18" s="209"/>
      <c r="C18" s="210"/>
      <c r="D18" s="238" t="s">
        <v>20</v>
      </c>
      <c r="E18" s="210"/>
      <c r="F18" s="210" t="s">
        <v>20</v>
      </c>
      <c r="G18" s="211"/>
    </row>
    <row r="19" spans="2:7" ht="20.25">
      <c r="B19" s="222" t="s">
        <v>64</v>
      </c>
      <c r="C19" s="223"/>
      <c r="D19" s="220">
        <v>769492476</v>
      </c>
      <c r="E19" s="220"/>
      <c r="F19" s="220">
        <v>747384591</v>
      </c>
      <c r="G19" s="206"/>
    </row>
    <row r="20" spans="2:7" ht="20.25">
      <c r="B20" s="222" t="s">
        <v>386</v>
      </c>
      <c r="C20" s="223"/>
      <c r="D20" s="220">
        <v>26516205</v>
      </c>
      <c r="E20" s="220"/>
      <c r="F20" s="220">
        <v>21622734</v>
      </c>
      <c r="G20" s="206"/>
    </row>
    <row r="21" spans="2:7" ht="20.25">
      <c r="B21" s="222" t="s">
        <v>387</v>
      </c>
      <c r="C21" s="223"/>
      <c r="D21" s="220">
        <v>7287177</v>
      </c>
      <c r="E21" s="220"/>
      <c r="F21" s="220">
        <v>2327006</v>
      </c>
      <c r="G21" s="206"/>
    </row>
    <row r="22" spans="2:7" ht="20.25">
      <c r="B22" s="222" t="s">
        <v>388</v>
      </c>
      <c r="C22" s="223"/>
      <c r="D22" s="220">
        <v>114678038</v>
      </c>
      <c r="E22" s="220"/>
      <c r="F22" s="220">
        <v>1333226330</v>
      </c>
      <c r="G22" s="206"/>
    </row>
    <row r="23" spans="2:7" ht="20.25">
      <c r="B23" s="222" t="s">
        <v>598</v>
      </c>
      <c r="C23" s="223"/>
      <c r="D23" s="220">
        <v>0</v>
      </c>
      <c r="E23" s="220"/>
      <c r="F23" s="220">
        <v>0</v>
      </c>
      <c r="G23" s="206"/>
    </row>
    <row r="24" spans="2:7" ht="20.25">
      <c r="B24" s="222" t="s">
        <v>596</v>
      </c>
      <c r="C24" s="223"/>
      <c r="D24" s="220">
        <v>18247839</v>
      </c>
      <c r="E24" s="220"/>
      <c r="F24" s="220">
        <v>0</v>
      </c>
      <c r="G24" s="206"/>
    </row>
    <row r="25" spans="2:7" ht="20.25">
      <c r="B25" s="222" t="s">
        <v>389</v>
      </c>
      <c r="C25" s="223"/>
      <c r="D25" s="220">
        <v>0</v>
      </c>
      <c r="E25" s="220"/>
      <c r="F25" s="220">
        <v>86801946</v>
      </c>
      <c r="G25" s="206"/>
    </row>
    <row r="26" spans="2:7" ht="20.25">
      <c r="B26" s="222" t="s">
        <v>390</v>
      </c>
      <c r="C26" s="223"/>
      <c r="D26" s="220">
        <v>585393406</v>
      </c>
      <c r="E26" s="220"/>
      <c r="F26" s="220">
        <v>154620568</v>
      </c>
      <c r="G26" s="206"/>
    </row>
    <row r="27" spans="2:7" ht="20.25">
      <c r="B27" s="222" t="s">
        <v>597</v>
      </c>
      <c r="C27" s="223"/>
      <c r="D27" s="220">
        <v>0</v>
      </c>
      <c r="E27" s="220"/>
      <c r="F27" s="220">
        <v>0</v>
      </c>
      <c r="G27" s="206"/>
    </row>
    <row r="28" spans="2:7" ht="20.25">
      <c r="B28" s="222" t="s">
        <v>601</v>
      </c>
      <c r="C28" s="223"/>
      <c r="D28" s="220">
        <v>74151968</v>
      </c>
      <c r="E28" s="220"/>
      <c r="F28" s="220">
        <v>0</v>
      </c>
      <c r="G28" s="206"/>
    </row>
    <row r="29" spans="2:7" ht="20.25">
      <c r="B29" s="222" t="s">
        <v>602</v>
      </c>
      <c r="C29" s="223"/>
      <c r="D29" s="220">
        <v>0</v>
      </c>
      <c r="E29" s="220"/>
      <c r="F29" s="220">
        <v>29408815</v>
      </c>
      <c r="G29" s="206"/>
    </row>
    <row r="30" spans="2:7" ht="20.25">
      <c r="B30" s="222" t="s">
        <v>391</v>
      </c>
      <c r="C30" s="223"/>
      <c r="D30" s="220">
        <v>1157922786</v>
      </c>
      <c r="E30" s="220"/>
      <c r="F30" s="220">
        <v>876788392</v>
      </c>
      <c r="G30" s="206"/>
    </row>
    <row r="31" spans="2:7" ht="20.25">
      <c r="B31" s="222" t="s">
        <v>600</v>
      </c>
      <c r="C31" s="223"/>
      <c r="D31" s="220">
        <v>0</v>
      </c>
      <c r="E31" s="220"/>
      <c r="F31" s="220">
        <v>0</v>
      </c>
      <c r="G31" s="206"/>
    </row>
    <row r="32" spans="2:7" ht="20.25">
      <c r="B32" s="222" t="s">
        <v>392</v>
      </c>
      <c r="C32" s="223"/>
      <c r="D32" s="220">
        <v>62217956</v>
      </c>
      <c r="E32" s="220"/>
      <c r="F32" s="220">
        <v>242636349</v>
      </c>
      <c r="G32" s="206"/>
    </row>
    <row r="33" spans="2:7" ht="20.25">
      <c r="B33" s="222" t="s">
        <v>599</v>
      </c>
      <c r="C33" s="223"/>
      <c r="D33" s="220">
        <v>0</v>
      </c>
      <c r="E33" s="220"/>
      <c r="F33" s="220">
        <v>0</v>
      </c>
      <c r="G33" s="206"/>
    </row>
    <row r="34" spans="2:7" ht="20.25">
      <c r="B34" s="222" t="s">
        <v>606</v>
      </c>
      <c r="C34" s="223"/>
      <c r="D34" s="220">
        <v>0</v>
      </c>
      <c r="E34" s="220"/>
      <c r="F34" s="220">
        <v>62504425</v>
      </c>
      <c r="G34" s="206"/>
    </row>
    <row r="35" spans="2:7" ht="20.25">
      <c r="B35" s="222" t="s">
        <v>605</v>
      </c>
      <c r="C35" s="223"/>
      <c r="D35" s="220">
        <v>52979716</v>
      </c>
      <c r="E35" s="220"/>
      <c r="F35" s="220">
        <v>0</v>
      </c>
      <c r="G35" s="206"/>
    </row>
    <row r="36" spans="2:7" ht="20.25">
      <c r="B36" s="222" t="s">
        <v>604</v>
      </c>
      <c r="C36" s="223"/>
      <c r="D36" s="220">
        <v>10214681</v>
      </c>
      <c r="E36" s="220"/>
      <c r="F36" s="220">
        <v>2657608</v>
      </c>
      <c r="G36" s="206"/>
    </row>
    <row r="37" spans="2:7" ht="21" thickBot="1">
      <c r="B37" s="222" t="s">
        <v>603</v>
      </c>
      <c r="C37" s="223"/>
      <c r="D37" s="220">
        <v>0</v>
      </c>
      <c r="E37" s="220"/>
      <c r="F37" s="220">
        <v>0</v>
      </c>
      <c r="G37" s="206"/>
    </row>
    <row r="38" spans="2:7" ht="21" thickBot="1">
      <c r="B38" s="222"/>
      <c r="C38" s="223"/>
      <c r="D38" s="264">
        <f>(D19+D20+D21+D23+D24+D27+D29+D30+D32+D34+D36-D22-D25-D26-D28-D31-D33-D37-D35)</f>
        <v>1224695992</v>
      </c>
      <c r="E38" s="264"/>
      <c r="F38" s="264">
        <f>(F19+F20+F21+F23+F24+F27+F29+F30+F32+F34+F36-F22-F25-F26-F28-F31-F33-F37-F35)</f>
        <v>410681076</v>
      </c>
      <c r="G38" s="206"/>
    </row>
    <row r="39" spans="2:7" ht="21.75" thickBot="1" thickTop="1">
      <c r="B39" s="240"/>
      <c r="C39" s="241"/>
      <c r="D39" s="307"/>
      <c r="E39" s="224"/>
      <c r="F39" s="224"/>
      <c r="G39" s="317"/>
    </row>
    <row r="40" spans="2:7" ht="20.25">
      <c r="B40" s="22"/>
      <c r="C40" s="22"/>
      <c r="D40" s="22"/>
      <c r="E40" s="22"/>
      <c r="F40" s="22"/>
      <c r="G40" s="22"/>
    </row>
  </sheetData>
  <mergeCells count="5">
    <mergeCell ref="B13:G14"/>
    <mergeCell ref="B2:G3"/>
    <mergeCell ref="B5:G6"/>
    <mergeCell ref="B7:G8"/>
    <mergeCell ref="B9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01"/>
  <sheetViews>
    <sheetView rightToLeft="1" zoomScale="85" zoomScaleNormal="85" workbookViewId="0" topLeftCell="C31">
      <selection activeCell="Q41" sqref="Q41"/>
    </sheetView>
  </sheetViews>
  <sheetFormatPr defaultColWidth="9.140625" defaultRowHeight="12.75"/>
  <cols>
    <col min="7" max="7" width="12.28125" style="0" customWidth="1"/>
    <col min="8" max="8" width="9.140625" style="4" customWidth="1"/>
    <col min="9" max="9" width="10.8515625" style="0" customWidth="1"/>
    <col min="10" max="10" width="0.2890625" style="0" customWidth="1"/>
    <col min="11" max="11" width="24.57421875" style="0" customWidth="1"/>
    <col min="12" max="12" width="27.140625" style="0" customWidth="1"/>
    <col min="13" max="13" width="0.13671875" style="0" customWidth="1"/>
    <col min="14" max="14" width="22.57421875" style="0" customWidth="1"/>
    <col min="15" max="15" width="7.00390625" style="0" customWidth="1"/>
  </cols>
  <sheetData>
    <row r="1" ht="30" customHeight="1" thickBot="1"/>
    <row r="2" spans="3:16" ht="30" customHeight="1">
      <c r="C2" s="8"/>
      <c r="D2" s="8"/>
      <c r="E2" s="8"/>
      <c r="F2" s="582" t="s">
        <v>401</v>
      </c>
      <c r="G2" s="583"/>
      <c r="H2" s="583"/>
      <c r="I2" s="583"/>
      <c r="J2" s="583"/>
      <c r="K2" s="584"/>
      <c r="L2" s="8"/>
      <c r="M2" s="8"/>
      <c r="N2" s="8"/>
      <c r="O2" s="8"/>
      <c r="P2" s="8"/>
    </row>
    <row r="3" spans="3:16" ht="30" customHeight="1">
      <c r="C3" s="24"/>
      <c r="D3" s="24"/>
      <c r="E3" s="24"/>
      <c r="F3" s="585" t="s">
        <v>7</v>
      </c>
      <c r="G3" s="586"/>
      <c r="H3" s="586"/>
      <c r="I3" s="586"/>
      <c r="J3" s="586"/>
      <c r="K3" s="587"/>
      <c r="L3" s="24"/>
      <c r="M3" s="24"/>
      <c r="N3" s="24"/>
      <c r="O3" s="24"/>
      <c r="P3" s="24"/>
    </row>
    <row r="4" spans="3:16" ht="30" customHeight="1" thickBot="1">
      <c r="C4" s="8"/>
      <c r="D4" s="8"/>
      <c r="E4" s="8"/>
      <c r="F4" s="588" t="s">
        <v>434</v>
      </c>
      <c r="G4" s="589"/>
      <c r="H4" s="589"/>
      <c r="I4" s="589"/>
      <c r="J4" s="589"/>
      <c r="K4" s="550"/>
      <c r="L4" s="8"/>
      <c r="M4" s="8"/>
      <c r="N4" s="8"/>
      <c r="O4" s="8"/>
      <c r="P4" s="8"/>
    </row>
    <row r="5" spans="3:16" ht="30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3"/>
      <c r="O5" s="53"/>
      <c r="P5" s="8"/>
    </row>
    <row r="6" spans="3:16" ht="14.25" customHeight="1">
      <c r="C6" s="491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6" t="s">
        <v>36</v>
      </c>
      <c r="O6" s="496"/>
      <c r="P6" s="497"/>
    </row>
    <row r="7" spans="3:16" ht="22.5" customHeight="1">
      <c r="C7" s="495" t="s">
        <v>75</v>
      </c>
      <c r="D7" s="493"/>
      <c r="E7" s="493"/>
      <c r="F7" s="493"/>
      <c r="G7" s="493"/>
      <c r="H7" s="137" t="s">
        <v>34</v>
      </c>
      <c r="I7" s="138"/>
      <c r="J7" s="493" t="s">
        <v>360</v>
      </c>
      <c r="K7" s="493"/>
      <c r="L7" s="493"/>
      <c r="M7" s="493"/>
      <c r="N7" s="493" t="s">
        <v>361</v>
      </c>
      <c r="O7" s="493"/>
      <c r="P7" s="498"/>
    </row>
    <row r="8" spans="3:16" ht="13.5" customHeight="1">
      <c r="C8" s="523"/>
      <c r="D8" s="549"/>
      <c r="E8" s="549"/>
      <c r="F8" s="549"/>
      <c r="G8" s="549"/>
      <c r="H8" s="118"/>
      <c r="I8" s="123"/>
      <c r="J8" s="494" t="s">
        <v>20</v>
      </c>
      <c r="K8" s="494"/>
      <c r="L8" s="494" t="s">
        <v>20</v>
      </c>
      <c r="M8" s="494"/>
      <c r="N8" s="494" t="s">
        <v>20</v>
      </c>
      <c r="O8" s="494"/>
      <c r="P8" s="498"/>
    </row>
    <row r="9" spans="3:16" ht="30" customHeight="1">
      <c r="C9" s="535" t="s">
        <v>62</v>
      </c>
      <c r="D9" s="536"/>
      <c r="E9" s="536"/>
      <c r="F9" s="536"/>
      <c r="G9" s="536"/>
      <c r="H9" s="118">
        <v>25</v>
      </c>
      <c r="I9" s="123"/>
      <c r="J9" s="549"/>
      <c r="K9" s="549"/>
      <c r="L9" s="543">
        <f>'فروش خالص و درامد حاصل از ارائه'!$G$42</f>
        <v>5167456920</v>
      </c>
      <c r="M9" s="543"/>
      <c r="N9" s="543">
        <f>'فروش خالص و درامد حاصل از ارائه'!$K$42</f>
        <v>4128212452</v>
      </c>
      <c r="O9" s="543"/>
      <c r="P9" s="498"/>
    </row>
    <row r="10" spans="3:16" ht="30" customHeight="1" thickBot="1">
      <c r="C10" s="120" t="s">
        <v>63</v>
      </c>
      <c r="D10" s="121"/>
      <c r="E10" s="121"/>
      <c r="F10" s="121"/>
      <c r="G10" s="121"/>
      <c r="H10" s="118">
        <v>26</v>
      </c>
      <c r="I10" s="139"/>
      <c r="J10" s="543"/>
      <c r="K10" s="543"/>
      <c r="L10" s="543">
        <f>'بهاي تمام شده كالاي فروش رفته و'!$D$36</f>
        <v>4122025584</v>
      </c>
      <c r="M10" s="543"/>
      <c r="N10" s="544">
        <f>'بهاي تمام شده كالاي فروش رفته و'!$F$36</f>
        <v>3181778849</v>
      </c>
      <c r="O10" s="544"/>
      <c r="P10" s="498"/>
    </row>
    <row r="11" spans="3:16" ht="30" customHeight="1" thickBot="1">
      <c r="C11" s="535" t="s">
        <v>73</v>
      </c>
      <c r="D11" s="536"/>
      <c r="E11" s="536"/>
      <c r="F11" s="536"/>
      <c r="G11" s="536"/>
      <c r="H11" s="118"/>
      <c r="I11" s="123"/>
      <c r="J11" s="543"/>
      <c r="K11" s="543"/>
      <c r="L11" s="490">
        <f>L9-L10</f>
        <v>1045431336</v>
      </c>
      <c r="M11" s="490"/>
      <c r="N11" s="543">
        <f>N9-N10</f>
        <v>946433603</v>
      </c>
      <c r="O11" s="543"/>
      <c r="P11" s="498"/>
    </row>
    <row r="12" spans="3:16" ht="30" customHeight="1">
      <c r="C12" s="535" t="s">
        <v>793</v>
      </c>
      <c r="D12" s="536"/>
      <c r="E12" s="536"/>
      <c r="F12" s="536"/>
      <c r="G12" s="536"/>
      <c r="H12" s="118"/>
      <c r="I12" s="123"/>
      <c r="J12" s="543">
        <v>263991403</v>
      </c>
      <c r="K12" s="543" t="e">
        <f>SUM(#REF!)</f>
        <v>#REF!</v>
      </c>
      <c r="L12" s="119"/>
      <c r="M12" s="119"/>
      <c r="N12" s="525">
        <v>200514533</v>
      </c>
      <c r="O12" s="526"/>
      <c r="P12" s="498"/>
    </row>
    <row r="13" spans="3:16" ht="30" customHeight="1" thickBot="1">
      <c r="C13" s="535" t="s">
        <v>814</v>
      </c>
      <c r="D13" s="536"/>
      <c r="E13" s="536"/>
      <c r="F13" s="536"/>
      <c r="G13" s="536"/>
      <c r="H13" s="118"/>
      <c r="I13" s="123"/>
      <c r="J13" s="544">
        <v>11947457</v>
      </c>
      <c r="K13" s="544"/>
      <c r="L13" s="119"/>
      <c r="M13" s="119"/>
      <c r="N13" s="499">
        <v>-1733922</v>
      </c>
      <c r="O13" s="500"/>
      <c r="P13" s="498"/>
    </row>
    <row r="14" spans="3:16" ht="30" customHeight="1" thickBot="1">
      <c r="C14" s="527"/>
      <c r="D14" s="528"/>
      <c r="E14" s="528"/>
      <c r="F14" s="528"/>
      <c r="G14" s="528"/>
      <c r="H14" s="118"/>
      <c r="I14" s="123"/>
      <c r="J14" s="490"/>
      <c r="K14" s="490"/>
      <c r="L14" s="544">
        <f>J13+J12</f>
        <v>275938860</v>
      </c>
      <c r="M14" s="544"/>
      <c r="N14" s="543">
        <f>N12+N13</f>
        <v>198780611</v>
      </c>
      <c r="O14" s="543"/>
      <c r="P14" s="498"/>
    </row>
    <row r="15" spans="3:16" ht="30" customHeight="1" thickBot="1">
      <c r="C15" s="535" t="s">
        <v>64</v>
      </c>
      <c r="D15" s="536"/>
      <c r="E15" s="536"/>
      <c r="F15" s="536"/>
      <c r="G15" s="536"/>
      <c r="H15" s="118"/>
      <c r="I15" s="123"/>
      <c r="J15" s="543"/>
      <c r="K15" s="543"/>
      <c r="L15" s="543">
        <f>L11-L14</f>
        <v>769492476</v>
      </c>
      <c r="M15" s="543"/>
      <c r="N15" s="490">
        <f>N11-N14</f>
        <v>747652992</v>
      </c>
      <c r="O15" s="490"/>
      <c r="P15" s="498"/>
    </row>
    <row r="16" spans="3:16" ht="30" customHeight="1">
      <c r="C16" s="535" t="s">
        <v>65</v>
      </c>
      <c r="D16" s="536"/>
      <c r="E16" s="536"/>
      <c r="F16" s="536"/>
      <c r="G16" s="536"/>
      <c r="H16" s="118">
        <v>29</v>
      </c>
      <c r="I16" s="123"/>
      <c r="J16" s="543">
        <f>'هزينه هاي مالي'!$D$25</f>
        <v>147987654</v>
      </c>
      <c r="K16" s="543"/>
      <c r="L16" s="543"/>
      <c r="M16" s="543"/>
      <c r="N16" s="525">
        <f>'هزينه هاي مالي'!$F$25</f>
        <v>72853728</v>
      </c>
      <c r="O16" s="526"/>
      <c r="P16" s="498"/>
    </row>
    <row r="17" spans="3:16" ht="30" customHeight="1" thickBot="1">
      <c r="C17" s="535" t="s">
        <v>66</v>
      </c>
      <c r="D17" s="536"/>
      <c r="E17" s="536"/>
      <c r="F17" s="536"/>
      <c r="G17" s="536"/>
      <c r="H17" s="118">
        <v>30</v>
      </c>
      <c r="I17" s="123"/>
      <c r="J17" s="543">
        <f>'خالص ساير درامد هاو هزينه هاي '!$D$23</f>
        <v>227101118</v>
      </c>
      <c r="K17" s="543"/>
      <c r="L17" s="543"/>
      <c r="M17" s="543"/>
      <c r="N17" s="499">
        <f>'خالص ساير درامد هاو هزينه هاي '!$F$23</f>
        <v>168026514</v>
      </c>
      <c r="O17" s="500"/>
      <c r="P17" s="498"/>
    </row>
    <row r="18" spans="3:16" ht="30" customHeight="1" thickBot="1">
      <c r="C18" s="527"/>
      <c r="D18" s="528"/>
      <c r="E18" s="528"/>
      <c r="F18" s="528"/>
      <c r="G18" s="528"/>
      <c r="H18" s="118"/>
      <c r="I18" s="123"/>
      <c r="J18" s="490"/>
      <c r="K18" s="490"/>
      <c r="L18" s="543">
        <f>(-J16+J17)</f>
        <v>79113464</v>
      </c>
      <c r="M18" s="543"/>
      <c r="N18" s="543">
        <f>(-N16+N17)</f>
        <v>95172786</v>
      </c>
      <c r="O18" s="543"/>
      <c r="P18" s="498"/>
    </row>
    <row r="19" spans="3:16" ht="30" customHeight="1">
      <c r="C19" s="535" t="s">
        <v>67</v>
      </c>
      <c r="D19" s="536"/>
      <c r="E19" s="536"/>
      <c r="F19" s="536"/>
      <c r="G19" s="536"/>
      <c r="H19" s="118"/>
      <c r="I19" s="123"/>
      <c r="J19" s="543"/>
      <c r="K19" s="543"/>
      <c r="L19" s="490">
        <f>(L15+L18)</f>
        <v>848605940</v>
      </c>
      <c r="M19" s="490"/>
      <c r="N19" s="490">
        <f>N15+N18</f>
        <v>842825778</v>
      </c>
      <c r="O19" s="490"/>
      <c r="P19" s="498"/>
    </row>
    <row r="20" spans="3:16" ht="30" customHeight="1" thickBot="1">
      <c r="C20" s="535" t="s">
        <v>68</v>
      </c>
      <c r="D20" s="536"/>
      <c r="E20" s="536"/>
      <c r="F20" s="536"/>
      <c r="G20" s="536"/>
      <c r="H20" s="118"/>
      <c r="I20" s="123"/>
      <c r="J20" s="543"/>
      <c r="K20" s="543"/>
      <c r="L20" s="544">
        <f>'ذخيره ماليات'!$P$24</f>
        <v>140000000</v>
      </c>
      <c r="M20" s="544"/>
      <c r="N20" s="544">
        <v>192421362</v>
      </c>
      <c r="O20" s="544"/>
      <c r="P20" s="498"/>
    </row>
    <row r="21" spans="3:16" ht="30" customHeight="1" thickBot="1">
      <c r="C21" s="535" t="s">
        <v>69</v>
      </c>
      <c r="D21" s="536"/>
      <c r="E21" s="536"/>
      <c r="F21" s="536"/>
      <c r="G21" s="536"/>
      <c r="H21" s="118"/>
      <c r="I21" s="123"/>
      <c r="J21" s="543"/>
      <c r="K21" s="543"/>
      <c r="L21" s="543">
        <f>(L19-L20)</f>
        <v>708605940</v>
      </c>
      <c r="M21" s="543"/>
      <c r="N21" s="543">
        <f>N19-N20</f>
        <v>650404416</v>
      </c>
      <c r="O21" s="543"/>
      <c r="P21" s="498"/>
    </row>
    <row r="22" spans="3:16" ht="30" customHeight="1">
      <c r="C22" s="535" t="s">
        <v>70</v>
      </c>
      <c r="D22" s="536"/>
      <c r="E22" s="536"/>
      <c r="F22" s="536"/>
      <c r="G22" s="536"/>
      <c r="H22" s="118">
        <v>31</v>
      </c>
      <c r="I22" s="123"/>
      <c r="J22" s="543">
        <f>'اقلام غير مترقبه'!$D$21</f>
        <v>0</v>
      </c>
      <c r="K22" s="543"/>
      <c r="L22" s="543"/>
      <c r="M22" s="543"/>
      <c r="N22" s="525">
        <v>0</v>
      </c>
      <c r="O22" s="526"/>
      <c r="P22" s="498"/>
    </row>
    <row r="23" spans="3:16" ht="30" customHeight="1" thickBot="1">
      <c r="C23" s="535" t="s">
        <v>71</v>
      </c>
      <c r="D23" s="536"/>
      <c r="E23" s="536"/>
      <c r="F23" s="536"/>
      <c r="G23" s="536"/>
      <c r="H23" s="118"/>
      <c r="I23" s="123"/>
      <c r="J23" s="544">
        <v>0</v>
      </c>
      <c r="K23" s="544"/>
      <c r="L23" s="543"/>
      <c r="M23" s="543"/>
      <c r="N23" s="499">
        <v>0</v>
      </c>
      <c r="O23" s="500"/>
      <c r="P23" s="498"/>
    </row>
    <row r="24" spans="3:16" ht="30" customHeight="1" thickBot="1">
      <c r="C24" s="527"/>
      <c r="D24" s="528"/>
      <c r="E24" s="528"/>
      <c r="F24" s="528"/>
      <c r="G24" s="528"/>
      <c r="H24" s="118"/>
      <c r="I24" s="123"/>
      <c r="J24" s="543"/>
      <c r="K24" s="543"/>
      <c r="L24" s="543">
        <f>(J22-J23)</f>
        <v>0</v>
      </c>
      <c r="M24" s="543"/>
      <c r="N24" s="543">
        <f>(N22-N23)</f>
        <v>0</v>
      </c>
      <c r="O24" s="543"/>
      <c r="P24" s="498"/>
    </row>
    <row r="25" spans="3:16" ht="30" customHeight="1">
      <c r="C25" s="501" t="s">
        <v>72</v>
      </c>
      <c r="D25" s="502"/>
      <c r="E25" s="502"/>
      <c r="F25" s="502"/>
      <c r="G25" s="502"/>
      <c r="H25" s="118"/>
      <c r="I25" s="140"/>
      <c r="J25" s="549"/>
      <c r="K25" s="549"/>
      <c r="L25" s="141">
        <f>(L21+L24)</f>
        <v>708605940</v>
      </c>
      <c r="M25" s="141"/>
      <c r="N25" s="524">
        <f>N21+N24</f>
        <v>650404416</v>
      </c>
      <c r="O25" s="524"/>
      <c r="P25" s="498"/>
    </row>
    <row r="26" spans="3:16" ht="30" customHeight="1">
      <c r="C26" s="523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498"/>
    </row>
    <row r="27" spans="3:16" ht="30" customHeight="1" thickBot="1">
      <c r="C27" s="142"/>
      <c r="D27" s="143"/>
      <c r="E27" s="143"/>
      <c r="F27" s="143"/>
      <c r="G27" s="143"/>
      <c r="H27" s="144"/>
      <c r="I27" s="143"/>
      <c r="J27" s="143"/>
      <c r="K27" s="143"/>
      <c r="L27" s="143"/>
      <c r="M27" s="143"/>
      <c r="N27" s="143"/>
      <c r="O27" s="143"/>
      <c r="P27" s="145"/>
    </row>
    <row r="28" spans="3:16" ht="30" customHeight="1" thickTop="1">
      <c r="C28" s="69"/>
      <c r="D28" s="69"/>
      <c r="E28" s="69"/>
      <c r="F28" s="69"/>
      <c r="G28" s="69"/>
      <c r="H28" s="77"/>
      <c r="I28" s="69"/>
      <c r="J28" s="69"/>
      <c r="K28" s="69"/>
      <c r="L28" s="69"/>
      <c r="M28" s="69"/>
      <c r="N28" s="69"/>
      <c r="O28" s="69"/>
      <c r="P28" s="69"/>
    </row>
    <row r="29" spans="3:16" ht="29.25" customHeight="1" thickBot="1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3:16" ht="30" customHeight="1" thickBot="1">
      <c r="C30" s="485" t="s">
        <v>8</v>
      </c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7"/>
    </row>
    <row r="31" spans="3:16" ht="30" customHeight="1">
      <c r="C31" s="430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88"/>
    </row>
    <row r="32" spans="3:16" ht="30" customHeight="1" thickBot="1">
      <c r="C32" s="506" t="s">
        <v>72</v>
      </c>
      <c r="D32" s="502"/>
      <c r="E32" s="502"/>
      <c r="F32" s="502"/>
      <c r="G32" s="502"/>
      <c r="H32" s="118"/>
      <c r="I32" s="140"/>
      <c r="J32" s="543"/>
      <c r="K32" s="543"/>
      <c r="L32" s="543">
        <f>$L$25</f>
        <v>708605940</v>
      </c>
      <c r="M32" s="543"/>
      <c r="N32" s="543">
        <f>N25</f>
        <v>650404416</v>
      </c>
      <c r="O32" s="543"/>
      <c r="P32" s="489"/>
    </row>
    <row r="33" spans="3:16" ht="30" customHeight="1">
      <c r="C33" s="506" t="s">
        <v>76</v>
      </c>
      <c r="D33" s="502"/>
      <c r="E33" s="502"/>
      <c r="F33" s="502"/>
      <c r="G33" s="502"/>
      <c r="H33" s="118"/>
      <c r="I33" s="140"/>
      <c r="J33" s="543">
        <v>301717037</v>
      </c>
      <c r="K33" s="543"/>
      <c r="L33" s="543"/>
      <c r="M33" s="543"/>
      <c r="N33" s="525">
        <v>218003845</v>
      </c>
      <c r="O33" s="526"/>
      <c r="P33" s="489"/>
    </row>
    <row r="34" spans="3:16" ht="30" customHeight="1" thickBot="1">
      <c r="C34" s="506" t="s">
        <v>77</v>
      </c>
      <c r="D34" s="502"/>
      <c r="E34" s="502"/>
      <c r="F34" s="502"/>
      <c r="G34" s="502"/>
      <c r="H34" s="118">
        <v>32</v>
      </c>
      <c r="I34" s="140"/>
      <c r="J34" s="543">
        <f>'تعديلات سنواتي'!$D$26</f>
        <v>33925991</v>
      </c>
      <c r="K34" s="543"/>
      <c r="L34" s="543"/>
      <c r="M34" s="543"/>
      <c r="N34" s="499">
        <f>'تعديلات سنواتي'!$F$26</f>
        <v>61101922</v>
      </c>
      <c r="O34" s="500"/>
      <c r="P34" s="489"/>
    </row>
    <row r="35" spans="3:16" ht="30" customHeight="1" thickBot="1">
      <c r="C35" s="506" t="s">
        <v>78</v>
      </c>
      <c r="D35" s="502"/>
      <c r="E35" s="502"/>
      <c r="F35" s="502"/>
      <c r="G35" s="502"/>
      <c r="H35" s="118"/>
      <c r="I35" s="140"/>
      <c r="J35" s="490"/>
      <c r="K35" s="490"/>
      <c r="L35" s="544">
        <f>J33-J34</f>
        <v>267791046</v>
      </c>
      <c r="M35" s="544"/>
      <c r="N35" s="544">
        <f>N33-N34</f>
        <v>156901923</v>
      </c>
      <c r="O35" s="544"/>
      <c r="P35" s="489"/>
    </row>
    <row r="36" spans="3:16" ht="30" customHeight="1">
      <c r="C36" s="506" t="s">
        <v>79</v>
      </c>
      <c r="D36" s="502"/>
      <c r="E36" s="502"/>
      <c r="F36" s="502"/>
      <c r="G36" s="502"/>
      <c r="H36" s="118"/>
      <c r="I36" s="140"/>
      <c r="J36" s="543"/>
      <c r="K36" s="543"/>
      <c r="L36" s="543">
        <f>L32+L35</f>
        <v>976396986</v>
      </c>
      <c r="M36" s="543"/>
      <c r="N36" s="543">
        <f>N32+N35</f>
        <v>807306339</v>
      </c>
      <c r="O36" s="543"/>
      <c r="P36" s="489"/>
    </row>
    <row r="37" spans="3:16" ht="30" customHeight="1" thickBot="1">
      <c r="C37" s="507" t="s">
        <v>80</v>
      </c>
      <c r="D37" s="508"/>
      <c r="E37" s="508"/>
      <c r="F37" s="508"/>
      <c r="G37" s="508"/>
      <c r="H37" s="118"/>
      <c r="I37" s="140"/>
      <c r="J37" s="543"/>
      <c r="K37" s="543"/>
      <c r="L37" s="543"/>
      <c r="M37" s="543"/>
      <c r="N37" s="543"/>
      <c r="O37" s="543"/>
      <c r="P37" s="489"/>
    </row>
    <row r="38" spans="3:16" ht="30" customHeight="1">
      <c r="C38" s="506" t="s">
        <v>52</v>
      </c>
      <c r="D38" s="502"/>
      <c r="E38" s="502"/>
      <c r="F38" s="502"/>
      <c r="G38" s="502"/>
      <c r="H38" s="118">
        <v>23</v>
      </c>
      <c r="I38" s="140"/>
      <c r="J38" s="543">
        <v>30000000</v>
      </c>
      <c r="K38" s="543"/>
      <c r="L38" s="543"/>
      <c r="M38" s="543"/>
      <c r="N38" s="525">
        <f>'اندوخته قانوني '!$H$34</f>
        <v>30000000</v>
      </c>
      <c r="O38" s="526"/>
      <c r="P38" s="489"/>
    </row>
    <row r="39" spans="3:16" ht="30" customHeight="1">
      <c r="C39" s="506" t="s">
        <v>53</v>
      </c>
      <c r="D39" s="502"/>
      <c r="E39" s="502"/>
      <c r="F39" s="502"/>
      <c r="G39" s="502"/>
      <c r="H39" s="118">
        <v>24</v>
      </c>
      <c r="I39" s="140"/>
      <c r="J39" s="543">
        <f>'ساير اندوخته ها'!$J$27</f>
        <v>85404489</v>
      </c>
      <c r="K39" s="543"/>
      <c r="L39" s="543"/>
      <c r="M39" s="543"/>
      <c r="N39" s="371">
        <f>'ساير اندوخته ها'!$K$27</f>
        <v>85404489</v>
      </c>
      <c r="O39" s="372"/>
      <c r="P39" s="489"/>
    </row>
    <row r="40" spans="2:16" ht="30" customHeight="1">
      <c r="B40" t="s">
        <v>815</v>
      </c>
      <c r="C40" s="283" t="s">
        <v>816</v>
      </c>
      <c r="D40" s="283"/>
      <c r="E40" s="283"/>
      <c r="F40" s="283"/>
      <c r="G40" s="283"/>
      <c r="H40" s="118"/>
      <c r="I40" s="140"/>
      <c r="J40" s="119"/>
      <c r="K40" s="119">
        <v>0</v>
      </c>
      <c r="L40" s="119"/>
      <c r="M40" s="119"/>
      <c r="N40" s="371">
        <v>2000000</v>
      </c>
      <c r="O40" s="372"/>
      <c r="P40" s="489"/>
    </row>
    <row r="41" spans="3:16" ht="30" customHeight="1" thickBot="1">
      <c r="C41" s="506" t="s">
        <v>81</v>
      </c>
      <c r="D41" s="502"/>
      <c r="E41" s="502"/>
      <c r="F41" s="502"/>
      <c r="G41" s="502"/>
      <c r="H41" s="118">
        <v>18</v>
      </c>
      <c r="I41" s="140"/>
      <c r="J41" s="544">
        <f>'سود سهام پيشنهادي و پرداختني'!$E$19</f>
        <v>38035198</v>
      </c>
      <c r="K41" s="544"/>
      <c r="L41" s="543"/>
      <c r="M41" s="543"/>
      <c r="N41" s="499">
        <f>'سود سهام پيشنهادي و پرداختني'!$G$19</f>
        <v>547550491</v>
      </c>
      <c r="O41" s="500"/>
      <c r="P41" s="489"/>
    </row>
    <row r="42" spans="3:16" ht="30" customHeight="1" thickBot="1">
      <c r="C42" s="505"/>
      <c r="D42" s="549"/>
      <c r="E42" s="549"/>
      <c r="F42" s="549"/>
      <c r="G42" s="549"/>
      <c r="H42" s="118"/>
      <c r="I42" s="140"/>
      <c r="J42" s="496"/>
      <c r="K42" s="496"/>
      <c r="L42" s="543">
        <f>SUM(J38:K41)</f>
        <v>153439687</v>
      </c>
      <c r="M42" s="543"/>
      <c r="N42" s="544">
        <f>N38+N39+N41</f>
        <v>662954980</v>
      </c>
      <c r="O42" s="544"/>
      <c r="P42" s="489"/>
    </row>
    <row r="43" spans="3:16" ht="30" customHeight="1" thickBot="1">
      <c r="C43" s="503" t="s">
        <v>82</v>
      </c>
      <c r="D43" s="504"/>
      <c r="E43" s="504"/>
      <c r="F43" s="504"/>
      <c r="G43" s="504"/>
      <c r="H43" s="146"/>
      <c r="I43" s="147"/>
      <c r="J43" s="504"/>
      <c r="K43" s="504"/>
      <c r="L43" s="401">
        <f>L36-L42</f>
        <v>822957299</v>
      </c>
      <c r="M43" s="401"/>
      <c r="N43" s="401">
        <f>N36-N42</f>
        <v>144351359</v>
      </c>
      <c r="O43" s="401"/>
      <c r="P43" s="489"/>
    </row>
    <row r="44" spans="3:16" ht="30" customHeight="1" thickTop="1">
      <c r="C44" s="148"/>
      <c r="D44" s="123"/>
      <c r="E44" s="123"/>
      <c r="F44" s="123"/>
      <c r="G44" s="123"/>
      <c r="H44" s="118"/>
      <c r="I44" s="123"/>
      <c r="J44" s="123"/>
      <c r="K44" s="123"/>
      <c r="L44" s="123"/>
      <c r="M44" s="123"/>
      <c r="N44" s="123"/>
      <c r="O44" s="123"/>
      <c r="P44" s="149"/>
    </row>
    <row r="45" spans="3:16" ht="30" customHeight="1">
      <c r="C45" s="522" t="s">
        <v>117</v>
      </c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123"/>
      <c r="P45" s="149"/>
    </row>
    <row r="46" spans="3:16" ht="30" customHeight="1" thickBot="1">
      <c r="C46" s="150"/>
      <c r="D46" s="151"/>
      <c r="E46" s="151"/>
      <c r="F46" s="151"/>
      <c r="G46" s="151"/>
      <c r="H46" s="152"/>
      <c r="I46" s="151"/>
      <c r="J46" s="151"/>
      <c r="K46" s="151"/>
      <c r="L46" s="151"/>
      <c r="M46" s="151"/>
      <c r="N46" s="151"/>
      <c r="O46" s="151"/>
      <c r="P46" s="153"/>
    </row>
    <row r="47" spans="3:16" ht="30" customHeight="1">
      <c r="C47" s="69"/>
      <c r="D47" s="69"/>
      <c r="E47" s="69"/>
      <c r="F47" s="69"/>
      <c r="G47" s="69"/>
      <c r="H47" s="77"/>
      <c r="I47" s="69"/>
      <c r="J47" s="69"/>
      <c r="K47" s="69"/>
      <c r="L47" s="69"/>
      <c r="M47" s="69"/>
      <c r="N47" s="69"/>
      <c r="O47" s="69"/>
      <c r="P47" s="69"/>
    </row>
    <row r="48" spans="3:16" ht="30" customHeight="1">
      <c r="C48" s="69"/>
      <c r="D48" s="69"/>
      <c r="E48" s="69"/>
      <c r="F48" s="69"/>
      <c r="G48" s="69"/>
      <c r="H48" s="77"/>
      <c r="I48" s="69"/>
      <c r="J48" s="69"/>
      <c r="K48" s="69"/>
      <c r="L48" s="69"/>
      <c r="M48" s="69"/>
      <c r="N48" s="69"/>
      <c r="O48" s="69"/>
      <c r="P48" s="69"/>
    </row>
    <row r="49" spans="3:16" ht="30" customHeight="1">
      <c r="C49" s="69"/>
      <c r="D49" s="69"/>
      <c r="E49" s="69"/>
      <c r="F49" s="69"/>
      <c r="G49" s="69"/>
      <c r="H49" s="77"/>
      <c r="I49" s="69"/>
      <c r="J49" s="69"/>
      <c r="K49" s="69"/>
      <c r="L49" s="69"/>
      <c r="M49" s="69"/>
      <c r="N49" s="69"/>
      <c r="O49" s="69"/>
      <c r="P49" s="69"/>
    </row>
    <row r="50" spans="3:16" ht="30" customHeight="1">
      <c r="C50" s="69"/>
      <c r="D50" s="69"/>
      <c r="E50" s="69"/>
      <c r="F50" s="69"/>
      <c r="G50" s="69"/>
      <c r="H50" s="77"/>
      <c r="I50" s="69"/>
      <c r="J50" s="69"/>
      <c r="K50" s="69"/>
      <c r="L50" s="69"/>
      <c r="M50" s="69"/>
      <c r="N50" s="69"/>
      <c r="O50" s="69"/>
      <c r="P50" s="69"/>
    </row>
    <row r="51" spans="3:16" ht="30" customHeight="1">
      <c r="C51" s="69"/>
      <c r="D51" s="69"/>
      <c r="E51" s="69"/>
      <c r="F51" s="69"/>
      <c r="G51" s="69"/>
      <c r="H51" s="77"/>
      <c r="I51" s="69"/>
      <c r="J51" s="69"/>
      <c r="K51" s="69"/>
      <c r="L51" s="69"/>
      <c r="M51" s="69"/>
      <c r="N51" s="69"/>
      <c r="O51" s="69"/>
      <c r="P51" s="69"/>
    </row>
    <row r="52" spans="3:16" ht="30" customHeight="1">
      <c r="C52" s="69"/>
      <c r="D52" s="69"/>
      <c r="E52" s="69"/>
      <c r="F52" s="69"/>
      <c r="G52" s="69"/>
      <c r="H52" s="77"/>
      <c r="I52" s="69"/>
      <c r="J52" s="69"/>
      <c r="K52" s="69"/>
      <c r="L52" s="69"/>
      <c r="M52" s="69"/>
      <c r="N52" s="69"/>
      <c r="O52" s="69"/>
      <c r="P52" s="69"/>
    </row>
    <row r="53" spans="3:16" ht="30" customHeight="1">
      <c r="C53" s="69"/>
      <c r="D53" s="69"/>
      <c r="E53" s="69"/>
      <c r="F53" s="69"/>
      <c r="G53" s="69"/>
      <c r="H53" s="77"/>
      <c r="I53" s="69"/>
      <c r="J53" s="69"/>
      <c r="K53" s="69"/>
      <c r="L53" s="69"/>
      <c r="M53" s="69"/>
      <c r="N53" s="69"/>
      <c r="O53" s="69"/>
      <c r="P53" s="69"/>
    </row>
    <row r="54" spans="3:16" ht="30" customHeight="1">
      <c r="C54" s="69"/>
      <c r="D54" s="69"/>
      <c r="E54" s="69"/>
      <c r="F54" s="69"/>
      <c r="G54" s="69"/>
      <c r="H54" s="77"/>
      <c r="I54" s="69"/>
      <c r="J54" s="69"/>
      <c r="K54" s="69"/>
      <c r="L54" s="69"/>
      <c r="M54" s="69"/>
      <c r="N54" s="69"/>
      <c r="O54" s="69"/>
      <c r="P54" s="69"/>
    </row>
    <row r="55" spans="3:16" ht="30" customHeight="1">
      <c r="C55" s="69"/>
      <c r="D55" s="69"/>
      <c r="E55" s="69"/>
      <c r="F55" s="69"/>
      <c r="G55" s="69"/>
      <c r="H55" s="77"/>
      <c r="I55" s="69"/>
      <c r="J55" s="69"/>
      <c r="K55" s="69"/>
      <c r="L55" s="69"/>
      <c r="M55" s="69"/>
      <c r="N55" s="69"/>
      <c r="O55" s="69"/>
      <c r="P55" s="69"/>
    </row>
    <row r="56" spans="3:16" ht="30" customHeight="1">
      <c r="C56" s="69"/>
      <c r="D56" s="69"/>
      <c r="E56" s="69"/>
      <c r="F56" s="69"/>
      <c r="G56" s="69"/>
      <c r="H56" s="77"/>
      <c r="I56" s="69"/>
      <c r="J56" s="69"/>
      <c r="K56" s="69"/>
      <c r="L56" s="69"/>
      <c r="M56" s="69"/>
      <c r="N56" s="69"/>
      <c r="O56" s="69"/>
      <c r="P56" s="69"/>
    </row>
    <row r="57" spans="3:16" ht="30" customHeight="1">
      <c r="C57" s="69"/>
      <c r="D57" s="69"/>
      <c r="E57" s="69"/>
      <c r="F57" s="69"/>
      <c r="G57" s="69"/>
      <c r="H57" s="77"/>
      <c r="I57" s="69"/>
      <c r="J57" s="69"/>
      <c r="K57" s="69"/>
      <c r="L57" s="69"/>
      <c r="M57" s="69"/>
      <c r="N57" s="69"/>
      <c r="O57" s="69"/>
      <c r="P57" s="69"/>
    </row>
    <row r="58" spans="3:16" ht="30" customHeight="1">
      <c r="C58" s="69"/>
      <c r="D58" s="69"/>
      <c r="E58" s="69"/>
      <c r="F58" s="69"/>
      <c r="G58" s="69"/>
      <c r="H58" s="77"/>
      <c r="I58" s="69"/>
      <c r="J58" s="69"/>
      <c r="K58" s="69"/>
      <c r="L58" s="69"/>
      <c r="M58" s="69"/>
      <c r="N58" s="69"/>
      <c r="O58" s="69"/>
      <c r="P58" s="69"/>
    </row>
    <row r="59" spans="3:16" ht="30" customHeight="1">
      <c r="C59" s="69"/>
      <c r="D59" s="69"/>
      <c r="E59" s="69"/>
      <c r="F59" s="69"/>
      <c r="G59" s="69"/>
      <c r="H59" s="77"/>
      <c r="I59" s="69"/>
      <c r="J59" s="69"/>
      <c r="K59" s="69"/>
      <c r="L59" s="69"/>
      <c r="M59" s="69"/>
      <c r="N59" s="69"/>
      <c r="O59" s="69"/>
      <c r="P59" s="69"/>
    </row>
    <row r="60" spans="3:16" ht="30" customHeight="1">
      <c r="C60" s="69"/>
      <c r="D60" s="69"/>
      <c r="E60" s="69"/>
      <c r="F60" s="69"/>
      <c r="G60" s="69"/>
      <c r="H60" s="77"/>
      <c r="I60" s="69"/>
      <c r="J60" s="69"/>
      <c r="K60" s="69"/>
      <c r="L60" s="69"/>
      <c r="M60" s="69"/>
      <c r="N60" s="69"/>
      <c r="O60" s="69"/>
      <c r="P60" s="69"/>
    </row>
    <row r="61" spans="3:16" ht="30" customHeight="1">
      <c r="C61" s="69"/>
      <c r="D61" s="69"/>
      <c r="E61" s="69"/>
      <c r="F61" s="69"/>
      <c r="G61" s="69"/>
      <c r="H61" s="77"/>
      <c r="I61" s="69"/>
      <c r="J61" s="69"/>
      <c r="K61" s="69"/>
      <c r="L61" s="69"/>
      <c r="M61" s="69"/>
      <c r="N61" s="69"/>
      <c r="O61" s="69"/>
      <c r="P61" s="69"/>
    </row>
    <row r="62" spans="3:16" ht="30" customHeight="1">
      <c r="C62" s="69"/>
      <c r="D62" s="69"/>
      <c r="E62" s="69"/>
      <c r="F62" s="69"/>
      <c r="G62" s="69"/>
      <c r="H62" s="77"/>
      <c r="I62" s="69"/>
      <c r="J62" s="69"/>
      <c r="K62" s="69"/>
      <c r="L62" s="69"/>
      <c r="M62" s="69"/>
      <c r="N62" s="69"/>
      <c r="O62" s="69"/>
      <c r="P62" s="69"/>
    </row>
    <row r="63" spans="3:16" ht="30" customHeight="1">
      <c r="C63" s="69"/>
      <c r="D63" s="69"/>
      <c r="E63" s="69"/>
      <c r="F63" s="69"/>
      <c r="G63" s="69"/>
      <c r="H63" s="77"/>
      <c r="I63" s="69"/>
      <c r="J63" s="69"/>
      <c r="K63" s="69"/>
      <c r="L63" s="69"/>
      <c r="M63" s="69"/>
      <c r="N63" s="69"/>
      <c r="O63" s="69"/>
      <c r="P63" s="69"/>
    </row>
    <row r="64" spans="3:16" ht="30" customHeight="1">
      <c r="C64" s="69"/>
      <c r="D64" s="69"/>
      <c r="E64" s="69"/>
      <c r="F64" s="69"/>
      <c r="G64" s="69"/>
      <c r="H64" s="77"/>
      <c r="I64" s="69"/>
      <c r="J64" s="69"/>
      <c r="K64" s="69"/>
      <c r="L64" s="69"/>
      <c r="M64" s="69"/>
      <c r="N64" s="69"/>
      <c r="O64" s="69"/>
      <c r="P64" s="69"/>
    </row>
    <row r="65" spans="3:16" ht="30" customHeight="1">
      <c r="C65" s="69"/>
      <c r="D65" s="69"/>
      <c r="E65" s="69"/>
      <c r="F65" s="69"/>
      <c r="G65" s="69"/>
      <c r="H65" s="77"/>
      <c r="I65" s="69"/>
      <c r="J65" s="69"/>
      <c r="K65" s="69"/>
      <c r="L65" s="69"/>
      <c r="M65" s="69"/>
      <c r="N65" s="69"/>
      <c r="O65" s="69"/>
      <c r="P65" s="69"/>
    </row>
    <row r="66" spans="3:16" ht="30" customHeight="1">
      <c r="C66" s="69"/>
      <c r="D66" s="69"/>
      <c r="E66" s="69"/>
      <c r="F66" s="69"/>
      <c r="G66" s="69"/>
      <c r="H66" s="77"/>
      <c r="I66" s="69"/>
      <c r="J66" s="69"/>
      <c r="K66" s="69"/>
      <c r="L66" s="69"/>
      <c r="M66" s="69"/>
      <c r="N66" s="69"/>
      <c r="O66" s="69"/>
      <c r="P66" s="69"/>
    </row>
    <row r="67" spans="3:16" ht="30" customHeight="1">
      <c r="C67" s="69"/>
      <c r="D67" s="69"/>
      <c r="E67" s="69"/>
      <c r="F67" s="69"/>
      <c r="G67" s="69"/>
      <c r="H67" s="77"/>
      <c r="I67" s="69"/>
      <c r="J67" s="69"/>
      <c r="K67" s="69"/>
      <c r="L67" s="69"/>
      <c r="M67" s="69"/>
      <c r="N67" s="69"/>
      <c r="O67" s="69"/>
      <c r="P67" s="69"/>
    </row>
    <row r="68" spans="3:16" ht="30" customHeight="1">
      <c r="C68" s="69"/>
      <c r="D68" s="69"/>
      <c r="E68" s="69"/>
      <c r="F68" s="69"/>
      <c r="G68" s="69"/>
      <c r="H68" s="77"/>
      <c r="I68" s="69"/>
      <c r="J68" s="69"/>
      <c r="K68" s="69"/>
      <c r="L68" s="69"/>
      <c r="M68" s="69"/>
      <c r="N68" s="69"/>
      <c r="O68" s="69"/>
      <c r="P68" s="69"/>
    </row>
    <row r="69" spans="3:16" ht="30" customHeight="1">
      <c r="C69" s="69"/>
      <c r="D69" s="69"/>
      <c r="E69" s="69"/>
      <c r="F69" s="69"/>
      <c r="G69" s="69"/>
      <c r="H69" s="77"/>
      <c r="I69" s="69"/>
      <c r="J69" s="69"/>
      <c r="K69" s="69"/>
      <c r="L69" s="69"/>
      <c r="M69" s="69"/>
      <c r="N69" s="69"/>
      <c r="O69" s="69"/>
      <c r="P69" s="69"/>
    </row>
    <row r="70" spans="3:16" ht="30" customHeight="1">
      <c r="C70" s="69"/>
      <c r="D70" s="69"/>
      <c r="E70" s="69"/>
      <c r="F70" s="69"/>
      <c r="G70" s="69"/>
      <c r="H70" s="77"/>
      <c r="I70" s="69"/>
      <c r="J70" s="69"/>
      <c r="K70" s="69"/>
      <c r="L70" s="69"/>
      <c r="M70" s="69"/>
      <c r="N70" s="69"/>
      <c r="O70" s="69"/>
      <c r="P70" s="69"/>
    </row>
    <row r="71" spans="3:16" ht="30" customHeight="1">
      <c r="C71" s="69"/>
      <c r="D71" s="69"/>
      <c r="E71" s="69"/>
      <c r="F71" s="69"/>
      <c r="G71" s="69"/>
      <c r="H71" s="77"/>
      <c r="I71" s="69"/>
      <c r="J71" s="69"/>
      <c r="K71" s="69"/>
      <c r="L71" s="69"/>
      <c r="M71" s="69"/>
      <c r="N71" s="69"/>
      <c r="O71" s="69"/>
      <c r="P71" s="69"/>
    </row>
    <row r="72" spans="3:16" ht="30" customHeight="1">
      <c r="C72" s="69"/>
      <c r="D72" s="69"/>
      <c r="E72" s="69"/>
      <c r="F72" s="69"/>
      <c r="G72" s="69"/>
      <c r="H72" s="77"/>
      <c r="I72" s="69"/>
      <c r="J72" s="69"/>
      <c r="K72" s="69"/>
      <c r="L72" s="69"/>
      <c r="M72" s="69"/>
      <c r="N72" s="69"/>
      <c r="O72" s="69"/>
      <c r="P72" s="69"/>
    </row>
    <row r="73" spans="3:16" ht="30" customHeight="1">
      <c r="C73" s="69"/>
      <c r="D73" s="69"/>
      <c r="E73" s="69"/>
      <c r="F73" s="69"/>
      <c r="G73" s="69"/>
      <c r="H73" s="77"/>
      <c r="I73" s="69"/>
      <c r="J73" s="69"/>
      <c r="K73" s="69"/>
      <c r="L73" s="69"/>
      <c r="M73" s="69"/>
      <c r="N73" s="69"/>
      <c r="O73" s="69"/>
      <c r="P73" s="69"/>
    </row>
    <row r="74" spans="3:16" ht="30" customHeight="1">
      <c r="C74" s="69"/>
      <c r="D74" s="69"/>
      <c r="E74" s="69"/>
      <c r="F74" s="69"/>
      <c r="G74" s="69"/>
      <c r="H74" s="77"/>
      <c r="I74" s="69"/>
      <c r="J74" s="69"/>
      <c r="K74" s="69"/>
      <c r="L74" s="69"/>
      <c r="M74" s="69"/>
      <c r="N74" s="69"/>
      <c r="O74" s="69"/>
      <c r="P74" s="69"/>
    </row>
    <row r="75" spans="3:16" ht="30" customHeight="1">
      <c r="C75" s="69"/>
      <c r="D75" s="69"/>
      <c r="E75" s="69"/>
      <c r="F75" s="69"/>
      <c r="G75" s="69"/>
      <c r="H75" s="77"/>
      <c r="I75" s="69"/>
      <c r="J75" s="69"/>
      <c r="K75" s="69"/>
      <c r="L75" s="69"/>
      <c r="M75" s="69"/>
      <c r="N75" s="69"/>
      <c r="O75" s="69"/>
      <c r="P75" s="69"/>
    </row>
    <row r="76" spans="3:16" ht="30" customHeight="1">
      <c r="C76" s="69"/>
      <c r="D76" s="69"/>
      <c r="E76" s="69"/>
      <c r="F76" s="69"/>
      <c r="G76" s="69"/>
      <c r="H76" s="77"/>
      <c r="I76" s="69"/>
      <c r="J76" s="69"/>
      <c r="K76" s="69"/>
      <c r="L76" s="69"/>
      <c r="M76" s="69"/>
      <c r="N76" s="69"/>
      <c r="O76" s="69"/>
      <c r="P76" s="69"/>
    </row>
    <row r="77" spans="3:16" ht="30" customHeight="1">
      <c r="C77" s="69"/>
      <c r="D77" s="69"/>
      <c r="E77" s="69"/>
      <c r="F77" s="69"/>
      <c r="G77" s="69"/>
      <c r="H77" s="77"/>
      <c r="I77" s="69"/>
      <c r="J77" s="69"/>
      <c r="K77" s="69"/>
      <c r="L77" s="69"/>
      <c r="M77" s="69"/>
      <c r="N77" s="69"/>
      <c r="O77" s="69"/>
      <c r="P77" s="69"/>
    </row>
    <row r="78" spans="3:16" ht="30" customHeight="1">
      <c r="C78" s="69"/>
      <c r="D78" s="69"/>
      <c r="E78" s="69"/>
      <c r="F78" s="69"/>
      <c r="G78" s="69"/>
      <c r="H78" s="77"/>
      <c r="I78" s="69"/>
      <c r="J78" s="69"/>
      <c r="K78" s="69"/>
      <c r="L78" s="69"/>
      <c r="M78" s="69"/>
      <c r="N78" s="69"/>
      <c r="O78" s="69"/>
      <c r="P78" s="69"/>
    </row>
    <row r="79" spans="3:16" ht="30" customHeight="1">
      <c r="C79" s="69"/>
      <c r="D79" s="69"/>
      <c r="E79" s="69"/>
      <c r="F79" s="69"/>
      <c r="G79" s="69"/>
      <c r="H79" s="77"/>
      <c r="I79" s="69"/>
      <c r="J79" s="69"/>
      <c r="K79" s="69"/>
      <c r="L79" s="69"/>
      <c r="M79" s="69"/>
      <c r="N79" s="69"/>
      <c r="O79" s="69"/>
      <c r="P79" s="69"/>
    </row>
    <row r="80" spans="3:16" ht="20.25">
      <c r="C80" s="69"/>
      <c r="D80" s="69"/>
      <c r="E80" s="69"/>
      <c r="F80" s="69"/>
      <c r="G80" s="69"/>
      <c r="H80" s="77"/>
      <c r="I80" s="69"/>
      <c r="J80" s="69"/>
      <c r="K80" s="69"/>
      <c r="L80" s="69"/>
      <c r="M80" s="69"/>
      <c r="N80" s="69"/>
      <c r="O80" s="69"/>
      <c r="P80" s="69"/>
    </row>
    <row r="81" spans="3:16" ht="20.25">
      <c r="C81" s="69"/>
      <c r="D81" s="69"/>
      <c r="E81" s="69"/>
      <c r="F81" s="69"/>
      <c r="G81" s="69"/>
      <c r="H81" s="77"/>
      <c r="I81" s="69"/>
      <c r="J81" s="69"/>
      <c r="K81" s="69"/>
      <c r="L81" s="69"/>
      <c r="M81" s="69"/>
      <c r="N81" s="69"/>
      <c r="O81" s="69"/>
      <c r="P81" s="69"/>
    </row>
    <row r="82" spans="3:16" ht="20.25">
      <c r="C82" s="69"/>
      <c r="D82" s="69"/>
      <c r="E82" s="69"/>
      <c r="F82" s="69"/>
      <c r="G82" s="69"/>
      <c r="H82" s="77"/>
      <c r="I82" s="69"/>
      <c r="J82" s="69"/>
      <c r="K82" s="69"/>
      <c r="L82" s="69"/>
      <c r="M82" s="69"/>
      <c r="N82" s="69"/>
      <c r="O82" s="69"/>
      <c r="P82" s="69"/>
    </row>
    <row r="83" spans="3:16" ht="20.25">
      <c r="C83" s="69"/>
      <c r="D83" s="69"/>
      <c r="E83" s="69"/>
      <c r="F83" s="69"/>
      <c r="G83" s="69"/>
      <c r="H83" s="77"/>
      <c r="I83" s="69"/>
      <c r="J83" s="69"/>
      <c r="K83" s="69"/>
      <c r="L83" s="69"/>
      <c r="M83" s="69"/>
      <c r="N83" s="69"/>
      <c r="O83" s="69"/>
      <c r="P83" s="69"/>
    </row>
    <row r="84" spans="3:16" ht="20.25">
      <c r="C84" s="69"/>
      <c r="D84" s="69"/>
      <c r="E84" s="69"/>
      <c r="F84" s="69"/>
      <c r="G84" s="69"/>
      <c r="H84" s="77"/>
      <c r="I84" s="69"/>
      <c r="J84" s="69"/>
      <c r="K84" s="69"/>
      <c r="L84" s="69"/>
      <c r="M84" s="69"/>
      <c r="N84" s="69"/>
      <c r="O84" s="69"/>
      <c r="P84" s="69"/>
    </row>
    <row r="85" spans="3:16" ht="20.25">
      <c r="C85" s="69"/>
      <c r="D85" s="69"/>
      <c r="E85" s="69"/>
      <c r="F85" s="69"/>
      <c r="G85" s="69"/>
      <c r="H85" s="77"/>
      <c r="I85" s="69"/>
      <c r="J85" s="69"/>
      <c r="K85" s="69"/>
      <c r="L85" s="69"/>
      <c r="M85" s="69"/>
      <c r="N85" s="69"/>
      <c r="O85" s="69"/>
      <c r="P85" s="69"/>
    </row>
    <row r="86" spans="3:16" ht="20.25">
      <c r="C86" s="69"/>
      <c r="D86" s="69"/>
      <c r="E86" s="69"/>
      <c r="F86" s="69"/>
      <c r="G86" s="69"/>
      <c r="H86" s="77"/>
      <c r="I86" s="69"/>
      <c r="J86" s="69"/>
      <c r="K86" s="69"/>
      <c r="L86" s="69"/>
      <c r="M86" s="69"/>
      <c r="N86" s="69"/>
      <c r="O86" s="69"/>
      <c r="P86" s="69"/>
    </row>
    <row r="87" spans="3:16" ht="20.25">
      <c r="C87" s="69"/>
      <c r="D87" s="69"/>
      <c r="E87" s="69"/>
      <c r="F87" s="69"/>
      <c r="G87" s="69"/>
      <c r="H87" s="77"/>
      <c r="I87" s="69"/>
      <c r="J87" s="69"/>
      <c r="K87" s="69"/>
      <c r="L87" s="69"/>
      <c r="M87" s="69"/>
      <c r="N87" s="69"/>
      <c r="O87" s="69"/>
      <c r="P87" s="69"/>
    </row>
    <row r="88" spans="3:16" ht="20.25">
      <c r="C88" s="69"/>
      <c r="D88" s="69"/>
      <c r="E88" s="69"/>
      <c r="F88" s="69"/>
      <c r="G88" s="69"/>
      <c r="H88" s="77"/>
      <c r="I88" s="69"/>
      <c r="J88" s="69"/>
      <c r="K88" s="69"/>
      <c r="L88" s="69"/>
      <c r="M88" s="69"/>
      <c r="N88" s="69"/>
      <c r="O88" s="69"/>
      <c r="P88" s="69"/>
    </row>
    <row r="89" spans="3:16" ht="20.25">
      <c r="C89" s="69"/>
      <c r="D89" s="69"/>
      <c r="E89" s="69"/>
      <c r="F89" s="69"/>
      <c r="G89" s="69"/>
      <c r="H89" s="77"/>
      <c r="I89" s="69"/>
      <c r="J89" s="69"/>
      <c r="K89" s="69"/>
      <c r="L89" s="69"/>
      <c r="M89" s="69"/>
      <c r="N89" s="69"/>
      <c r="O89" s="69"/>
      <c r="P89" s="69"/>
    </row>
    <row r="90" spans="3:16" ht="20.25">
      <c r="C90" s="69"/>
      <c r="D90" s="69"/>
      <c r="E90" s="69"/>
      <c r="F90" s="69"/>
      <c r="G90" s="69"/>
      <c r="H90" s="77"/>
      <c r="I90" s="69"/>
      <c r="J90" s="69"/>
      <c r="K90" s="69"/>
      <c r="L90" s="69"/>
      <c r="M90" s="69"/>
      <c r="N90" s="69"/>
      <c r="O90" s="69"/>
      <c r="P90" s="69"/>
    </row>
    <row r="91" spans="3:16" ht="20.25">
      <c r="C91" s="69"/>
      <c r="D91" s="69"/>
      <c r="E91" s="69"/>
      <c r="F91" s="69"/>
      <c r="G91" s="69"/>
      <c r="H91" s="77"/>
      <c r="I91" s="69"/>
      <c r="J91" s="69"/>
      <c r="K91" s="69"/>
      <c r="L91" s="69"/>
      <c r="M91" s="69"/>
      <c r="N91" s="69"/>
      <c r="O91" s="69"/>
      <c r="P91" s="69"/>
    </row>
    <row r="92" spans="3:16" ht="20.25">
      <c r="C92" s="69"/>
      <c r="D92" s="69"/>
      <c r="E92" s="69"/>
      <c r="F92" s="69"/>
      <c r="G92" s="69"/>
      <c r="H92" s="77"/>
      <c r="I92" s="69"/>
      <c r="J92" s="69"/>
      <c r="K92" s="69"/>
      <c r="L92" s="69"/>
      <c r="M92" s="69"/>
      <c r="N92" s="69"/>
      <c r="O92" s="69"/>
      <c r="P92" s="69"/>
    </row>
    <row r="93" spans="3:16" ht="20.25">
      <c r="C93" s="69"/>
      <c r="D93" s="69"/>
      <c r="E93" s="69"/>
      <c r="F93" s="69"/>
      <c r="G93" s="69"/>
      <c r="H93" s="77"/>
      <c r="I93" s="69"/>
      <c r="J93" s="69"/>
      <c r="K93" s="69"/>
      <c r="L93" s="69"/>
      <c r="M93" s="69"/>
      <c r="N93" s="69"/>
      <c r="O93" s="69"/>
      <c r="P93" s="69"/>
    </row>
    <row r="94" spans="3:16" ht="20.25">
      <c r="C94" s="69"/>
      <c r="D94" s="69"/>
      <c r="E94" s="69"/>
      <c r="F94" s="69"/>
      <c r="G94" s="69"/>
      <c r="H94" s="77"/>
      <c r="I94" s="69"/>
      <c r="J94" s="69"/>
      <c r="K94" s="69"/>
      <c r="L94" s="69"/>
      <c r="M94" s="69"/>
      <c r="N94" s="69"/>
      <c r="O94" s="69"/>
      <c r="P94" s="69"/>
    </row>
    <row r="95" spans="3:16" ht="20.25">
      <c r="C95" s="69"/>
      <c r="D95" s="69"/>
      <c r="E95" s="69"/>
      <c r="F95" s="69"/>
      <c r="G95" s="69"/>
      <c r="H95" s="77"/>
      <c r="I95" s="69"/>
      <c r="J95" s="69"/>
      <c r="K95" s="69"/>
      <c r="L95" s="69"/>
      <c r="M95" s="69"/>
      <c r="N95" s="69"/>
      <c r="O95" s="69"/>
      <c r="P95" s="69"/>
    </row>
    <row r="96" spans="3:16" ht="20.25">
      <c r="C96" s="69"/>
      <c r="D96" s="69"/>
      <c r="E96" s="69"/>
      <c r="F96" s="69"/>
      <c r="G96" s="69"/>
      <c r="H96" s="77"/>
      <c r="I96" s="69"/>
      <c r="J96" s="69"/>
      <c r="K96" s="69"/>
      <c r="L96" s="69"/>
      <c r="M96" s="69"/>
      <c r="N96" s="69"/>
      <c r="O96" s="69"/>
      <c r="P96" s="69"/>
    </row>
    <row r="97" spans="3:16" ht="20.25">
      <c r="C97" s="69"/>
      <c r="D97" s="69"/>
      <c r="E97" s="69"/>
      <c r="F97" s="69"/>
      <c r="G97" s="69"/>
      <c r="H97" s="77"/>
      <c r="I97" s="69"/>
      <c r="J97" s="69"/>
      <c r="K97" s="69"/>
      <c r="L97" s="69"/>
      <c r="M97" s="69"/>
      <c r="N97" s="69"/>
      <c r="O97" s="69"/>
      <c r="P97" s="69"/>
    </row>
    <row r="98" spans="3:16" ht="20.25">
      <c r="C98" s="69"/>
      <c r="D98" s="69"/>
      <c r="E98" s="69"/>
      <c r="F98" s="69"/>
      <c r="G98" s="69"/>
      <c r="H98" s="77"/>
      <c r="I98" s="69"/>
      <c r="J98" s="69"/>
      <c r="K98" s="69"/>
      <c r="L98" s="69"/>
      <c r="M98" s="69"/>
      <c r="N98" s="69"/>
      <c r="O98" s="69"/>
      <c r="P98" s="69"/>
    </row>
    <row r="99" spans="3:16" ht="20.25">
      <c r="C99" s="69"/>
      <c r="D99" s="69"/>
      <c r="E99" s="69"/>
      <c r="F99" s="69"/>
      <c r="G99" s="69"/>
      <c r="H99" s="77"/>
      <c r="I99" s="69"/>
      <c r="J99" s="69"/>
      <c r="K99" s="69"/>
      <c r="L99" s="69"/>
      <c r="M99" s="69"/>
      <c r="N99" s="69"/>
      <c r="O99" s="69"/>
      <c r="P99" s="69"/>
    </row>
    <row r="100" spans="3:16" ht="20.25">
      <c r="C100" s="69"/>
      <c r="D100" s="69"/>
      <c r="E100" s="69"/>
      <c r="F100" s="69"/>
      <c r="G100" s="69"/>
      <c r="H100" s="77"/>
      <c r="I100" s="69"/>
      <c r="J100" s="69"/>
      <c r="K100" s="69"/>
      <c r="L100" s="69"/>
      <c r="M100" s="69"/>
      <c r="N100" s="69"/>
      <c r="O100" s="69"/>
      <c r="P100" s="69"/>
    </row>
    <row r="101" spans="3:16" ht="20.25">
      <c r="C101" s="69"/>
      <c r="D101" s="69"/>
      <c r="E101" s="69"/>
      <c r="F101" s="69"/>
      <c r="G101" s="69"/>
      <c r="H101" s="77"/>
      <c r="I101" s="69"/>
      <c r="J101" s="69"/>
      <c r="K101" s="69"/>
      <c r="L101" s="69"/>
      <c r="M101" s="69"/>
      <c r="N101" s="69"/>
      <c r="O101" s="69"/>
      <c r="P101" s="69"/>
    </row>
  </sheetData>
  <mergeCells count="128">
    <mergeCell ref="N32:O32"/>
    <mergeCell ref="N33:O33"/>
    <mergeCell ref="N34:O34"/>
    <mergeCell ref="J34:K34"/>
    <mergeCell ref="F2:K2"/>
    <mergeCell ref="F3:K3"/>
    <mergeCell ref="F4:K4"/>
    <mergeCell ref="J36:K36"/>
    <mergeCell ref="N39:O39"/>
    <mergeCell ref="L39:M39"/>
    <mergeCell ref="N41:O41"/>
    <mergeCell ref="C40:G40"/>
    <mergeCell ref="N40:O40"/>
    <mergeCell ref="L43:M43"/>
    <mergeCell ref="L42:M42"/>
    <mergeCell ref="N35:O35"/>
    <mergeCell ref="N36:O36"/>
    <mergeCell ref="N37:O37"/>
    <mergeCell ref="N38:O38"/>
    <mergeCell ref="N43:O43"/>
    <mergeCell ref="N42:O42"/>
    <mergeCell ref="L38:M38"/>
    <mergeCell ref="L37:M37"/>
    <mergeCell ref="J32:K32"/>
    <mergeCell ref="L32:M32"/>
    <mergeCell ref="J39:K39"/>
    <mergeCell ref="J38:K38"/>
    <mergeCell ref="J37:K37"/>
    <mergeCell ref="L36:M36"/>
    <mergeCell ref="L34:M34"/>
    <mergeCell ref="J33:K33"/>
    <mergeCell ref="L33:M33"/>
    <mergeCell ref="C30:P30"/>
    <mergeCell ref="C38:G38"/>
    <mergeCell ref="J35:K35"/>
    <mergeCell ref="L35:M35"/>
    <mergeCell ref="C32:G32"/>
    <mergeCell ref="C33:G33"/>
    <mergeCell ref="P31:P43"/>
    <mergeCell ref="C31:O31"/>
    <mergeCell ref="C39:G39"/>
    <mergeCell ref="C41:G41"/>
    <mergeCell ref="C34:G34"/>
    <mergeCell ref="C35:G35"/>
    <mergeCell ref="C36:G36"/>
    <mergeCell ref="C37:G37"/>
    <mergeCell ref="C43:G43"/>
    <mergeCell ref="C42:G42"/>
    <mergeCell ref="J43:K43"/>
    <mergeCell ref="J42:K42"/>
    <mergeCell ref="J41:K41"/>
    <mergeCell ref="L41:M41"/>
    <mergeCell ref="C11:G11"/>
    <mergeCell ref="C12:G12"/>
    <mergeCell ref="C13:G13"/>
    <mergeCell ref="C15:G15"/>
    <mergeCell ref="C14:G14"/>
    <mergeCell ref="C25:G25"/>
    <mergeCell ref="C24:G24"/>
    <mergeCell ref="L24:M24"/>
    <mergeCell ref="N14:O14"/>
    <mergeCell ref="L10:M10"/>
    <mergeCell ref="N13:O13"/>
    <mergeCell ref="N10:O10"/>
    <mergeCell ref="N15:O15"/>
    <mergeCell ref="N16:O16"/>
    <mergeCell ref="L15:M15"/>
    <mergeCell ref="L16:M16"/>
    <mergeCell ref="L23:M23"/>
    <mergeCell ref="P6:P26"/>
    <mergeCell ref="N19:O19"/>
    <mergeCell ref="N20:O20"/>
    <mergeCell ref="N21:O21"/>
    <mergeCell ref="N23:O23"/>
    <mergeCell ref="N17:O17"/>
    <mergeCell ref="N18:O18"/>
    <mergeCell ref="N11:O11"/>
    <mergeCell ref="N12:O12"/>
    <mergeCell ref="N9:O9"/>
    <mergeCell ref="N8:O8"/>
    <mergeCell ref="N7:O7"/>
    <mergeCell ref="N6:O6"/>
    <mergeCell ref="C9:G9"/>
    <mergeCell ref="C6:M6"/>
    <mergeCell ref="J7:M7"/>
    <mergeCell ref="J8:K8"/>
    <mergeCell ref="L8:M8"/>
    <mergeCell ref="J9:K9"/>
    <mergeCell ref="C7:G7"/>
    <mergeCell ref="C8:G8"/>
    <mergeCell ref="L9:M9"/>
    <mergeCell ref="L21:M21"/>
    <mergeCell ref="L20:M20"/>
    <mergeCell ref="L19:M19"/>
    <mergeCell ref="L18:M18"/>
    <mergeCell ref="J24:K24"/>
    <mergeCell ref="J14:K14"/>
    <mergeCell ref="J15:K15"/>
    <mergeCell ref="J16:K16"/>
    <mergeCell ref="J18:K18"/>
    <mergeCell ref="J19:K19"/>
    <mergeCell ref="J20:K20"/>
    <mergeCell ref="J21:K21"/>
    <mergeCell ref="J23:K23"/>
    <mergeCell ref="C17:G17"/>
    <mergeCell ref="C18:G18"/>
    <mergeCell ref="L11:M11"/>
    <mergeCell ref="J17:K17"/>
    <mergeCell ref="J11:K11"/>
    <mergeCell ref="J12:K12"/>
    <mergeCell ref="J13:K13"/>
    <mergeCell ref="L17:M17"/>
    <mergeCell ref="L14:M14"/>
    <mergeCell ref="C16:G16"/>
    <mergeCell ref="J10:K10"/>
    <mergeCell ref="C45:N45"/>
    <mergeCell ref="C26:O26"/>
    <mergeCell ref="L22:M22"/>
    <mergeCell ref="N24:O24"/>
    <mergeCell ref="N25:O25"/>
    <mergeCell ref="N22:O22"/>
    <mergeCell ref="C22:G22"/>
    <mergeCell ref="J25:K25"/>
    <mergeCell ref="J22:K22"/>
    <mergeCell ref="C23:G23"/>
    <mergeCell ref="C19:G19"/>
    <mergeCell ref="C20:G20"/>
    <mergeCell ref="C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C2:K18"/>
  <sheetViews>
    <sheetView rightToLeft="1" workbookViewId="0" topLeftCell="A1">
      <selection activeCell="C7" sqref="C7:K8"/>
    </sheetView>
  </sheetViews>
  <sheetFormatPr defaultColWidth="9.140625" defaultRowHeight="12.75"/>
  <sheetData>
    <row r="1" ht="13.5" thickBot="1"/>
    <row r="2" spans="3:11" ht="12.75">
      <c r="C2" s="609" t="s">
        <v>398</v>
      </c>
      <c r="D2" s="610"/>
      <c r="E2" s="610"/>
      <c r="F2" s="610"/>
      <c r="G2" s="610"/>
      <c r="H2" s="610"/>
      <c r="I2" s="610"/>
      <c r="J2" s="610"/>
      <c r="K2" s="611"/>
    </row>
    <row r="3" spans="3:11" ht="13.5" thickBot="1">
      <c r="C3" s="612"/>
      <c r="D3" s="613"/>
      <c r="E3" s="613"/>
      <c r="F3" s="613"/>
      <c r="G3" s="613"/>
      <c r="H3" s="613"/>
      <c r="I3" s="613"/>
      <c r="J3" s="613"/>
      <c r="K3" s="614"/>
    </row>
    <row r="4" ht="13.5" thickBot="1"/>
    <row r="5" spans="3:11" ht="12.75">
      <c r="C5" s="582" t="s">
        <v>817</v>
      </c>
      <c r="D5" s="583"/>
      <c r="E5" s="583"/>
      <c r="F5" s="583"/>
      <c r="G5" s="583"/>
      <c r="H5" s="583"/>
      <c r="I5" s="583"/>
      <c r="J5" s="583"/>
      <c r="K5" s="584"/>
    </row>
    <row r="6" spans="3:11" ht="12.75">
      <c r="C6" s="585"/>
      <c r="D6" s="586"/>
      <c r="E6" s="586"/>
      <c r="F6" s="586"/>
      <c r="G6" s="586"/>
      <c r="H6" s="586"/>
      <c r="I6" s="586"/>
      <c r="J6" s="586"/>
      <c r="K6" s="587"/>
    </row>
    <row r="7" spans="3:11" ht="12.75">
      <c r="C7" s="585" t="s">
        <v>121</v>
      </c>
      <c r="D7" s="586"/>
      <c r="E7" s="586"/>
      <c r="F7" s="586"/>
      <c r="G7" s="586"/>
      <c r="H7" s="586"/>
      <c r="I7" s="586"/>
      <c r="J7" s="586"/>
      <c r="K7" s="587"/>
    </row>
    <row r="8" spans="3:11" ht="12.75">
      <c r="C8" s="585"/>
      <c r="D8" s="586"/>
      <c r="E8" s="586"/>
      <c r="F8" s="586"/>
      <c r="G8" s="586"/>
      <c r="H8" s="586"/>
      <c r="I8" s="586"/>
      <c r="J8" s="586"/>
      <c r="K8" s="587"/>
    </row>
    <row r="9" spans="3:11" ht="12.75">
      <c r="C9" s="585" t="s">
        <v>432</v>
      </c>
      <c r="D9" s="586"/>
      <c r="E9" s="586"/>
      <c r="F9" s="586"/>
      <c r="G9" s="586"/>
      <c r="H9" s="586"/>
      <c r="I9" s="586"/>
      <c r="J9" s="586"/>
      <c r="K9" s="587"/>
    </row>
    <row r="10" spans="3:11" ht="13.5" thickBot="1">
      <c r="C10" s="588"/>
      <c r="D10" s="589"/>
      <c r="E10" s="589"/>
      <c r="F10" s="589"/>
      <c r="G10" s="589"/>
      <c r="H10" s="589"/>
      <c r="I10" s="589"/>
      <c r="J10" s="589"/>
      <c r="K10" s="550"/>
    </row>
    <row r="12" ht="13.5" thickBot="1"/>
    <row r="13" spans="3:11" ht="25.5" customHeight="1">
      <c r="C13" s="194" t="s">
        <v>395</v>
      </c>
      <c r="D13" s="195"/>
      <c r="E13" s="195"/>
      <c r="F13" s="195"/>
      <c r="G13" s="195"/>
      <c r="H13" s="195"/>
      <c r="I13" s="195"/>
      <c r="J13" s="195"/>
      <c r="K13" s="473"/>
    </row>
    <row r="14" spans="3:11" ht="12.75" customHeight="1">
      <c r="C14" s="218"/>
      <c r="D14" s="219"/>
      <c r="E14" s="219"/>
      <c r="F14" s="219"/>
      <c r="G14" s="219"/>
      <c r="H14" s="219"/>
      <c r="I14" s="219"/>
      <c r="J14" s="219"/>
      <c r="K14" s="440"/>
    </row>
    <row r="15" spans="3:11" ht="24.75" customHeight="1">
      <c r="C15" s="218" t="s">
        <v>397</v>
      </c>
      <c r="D15" s="219"/>
      <c r="E15" s="219"/>
      <c r="F15" s="219"/>
      <c r="G15" s="219"/>
      <c r="H15" s="219"/>
      <c r="I15" s="219"/>
      <c r="J15" s="219"/>
      <c r="K15" s="440"/>
    </row>
    <row r="16" spans="3:11" ht="12.75" customHeight="1">
      <c r="C16" s="218"/>
      <c r="D16" s="219"/>
      <c r="E16" s="219"/>
      <c r="F16" s="219"/>
      <c r="G16" s="219"/>
      <c r="H16" s="219"/>
      <c r="I16" s="219"/>
      <c r="J16" s="219"/>
      <c r="K16" s="440"/>
    </row>
    <row r="17" spans="3:11" ht="23.25" customHeight="1">
      <c r="C17" s="218" t="s">
        <v>396</v>
      </c>
      <c r="D17" s="219"/>
      <c r="E17" s="219"/>
      <c r="F17" s="219"/>
      <c r="G17" s="219"/>
      <c r="H17" s="219"/>
      <c r="I17" s="219"/>
      <c r="J17" s="219"/>
      <c r="K17" s="440"/>
    </row>
    <row r="18" spans="3:11" ht="13.5" customHeight="1" thickBot="1">
      <c r="C18" s="474"/>
      <c r="D18" s="475"/>
      <c r="E18" s="475"/>
      <c r="F18" s="475"/>
      <c r="G18" s="475"/>
      <c r="H18" s="475"/>
      <c r="I18" s="475"/>
      <c r="J18" s="475"/>
      <c r="K18" s="476"/>
    </row>
  </sheetData>
  <mergeCells count="4">
    <mergeCell ref="C2:K3"/>
    <mergeCell ref="C5:K6"/>
    <mergeCell ref="C7:K8"/>
    <mergeCell ref="C9:K1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2:G24"/>
  <sheetViews>
    <sheetView rightToLeft="1" workbookViewId="0" topLeftCell="A34">
      <selection activeCell="B7" sqref="B7:G8"/>
    </sheetView>
  </sheetViews>
  <sheetFormatPr defaultColWidth="9.140625" defaultRowHeight="12.75"/>
  <cols>
    <col min="2" max="2" width="62.7109375" style="0" customWidth="1"/>
    <col min="4" max="4" width="20.28125" style="0" customWidth="1"/>
    <col min="5" max="5" width="2.8515625" style="0" customWidth="1"/>
    <col min="6" max="6" width="20.7109375" style="0" customWidth="1"/>
    <col min="7" max="7" width="3.00390625" style="0" customWidth="1"/>
  </cols>
  <sheetData>
    <row r="1" ht="13.5" thickBot="1"/>
    <row r="2" spans="2:7" ht="12.75">
      <c r="B2" s="609" t="s">
        <v>402</v>
      </c>
      <c r="C2" s="610"/>
      <c r="D2" s="610"/>
      <c r="E2" s="610"/>
      <c r="F2" s="610"/>
      <c r="G2" s="611"/>
    </row>
    <row r="3" spans="2:7" ht="13.5" thickBot="1">
      <c r="B3" s="612"/>
      <c r="C3" s="613"/>
      <c r="D3" s="613"/>
      <c r="E3" s="613"/>
      <c r="F3" s="613"/>
      <c r="G3" s="614"/>
    </row>
    <row r="4" ht="13.5" thickBot="1"/>
    <row r="5" spans="2:7" ht="12.75">
      <c r="B5" s="582" t="s">
        <v>817</v>
      </c>
      <c r="C5" s="583"/>
      <c r="D5" s="583"/>
      <c r="E5" s="583"/>
      <c r="F5" s="583"/>
      <c r="G5" s="584"/>
    </row>
    <row r="6" spans="2:7" ht="12.75">
      <c r="B6" s="585"/>
      <c r="C6" s="586"/>
      <c r="D6" s="586"/>
      <c r="E6" s="586"/>
      <c r="F6" s="586"/>
      <c r="G6" s="587"/>
    </row>
    <row r="7" spans="2:7" ht="12.75">
      <c r="B7" s="585" t="s">
        <v>121</v>
      </c>
      <c r="C7" s="586"/>
      <c r="D7" s="586"/>
      <c r="E7" s="586"/>
      <c r="F7" s="586"/>
      <c r="G7" s="587"/>
    </row>
    <row r="8" spans="2:7" ht="12.75">
      <c r="B8" s="585"/>
      <c r="C8" s="586"/>
      <c r="D8" s="586"/>
      <c r="E8" s="586"/>
      <c r="F8" s="586"/>
      <c r="G8" s="587"/>
    </row>
    <row r="9" spans="2:7" ht="12.75">
      <c r="B9" s="585" t="s">
        <v>414</v>
      </c>
      <c r="C9" s="586"/>
      <c r="D9" s="586"/>
      <c r="E9" s="586"/>
      <c r="F9" s="586"/>
      <c r="G9" s="587"/>
    </row>
    <row r="10" spans="2:7" ht="13.5" thickBot="1">
      <c r="B10" s="588"/>
      <c r="C10" s="589"/>
      <c r="D10" s="589"/>
      <c r="E10" s="589"/>
      <c r="F10" s="589"/>
      <c r="G10" s="550"/>
    </row>
    <row r="11" ht="13.5" thickBot="1"/>
    <row r="12" spans="2:7" ht="12.75">
      <c r="B12" s="607" t="s">
        <v>400</v>
      </c>
      <c r="C12" s="608"/>
      <c r="D12" s="608"/>
      <c r="E12" s="608"/>
      <c r="F12" s="608"/>
      <c r="G12" s="618"/>
    </row>
    <row r="13" spans="2:7" ht="13.5" thickBot="1">
      <c r="B13" s="604"/>
      <c r="C13" s="605"/>
      <c r="D13" s="605"/>
      <c r="E13" s="605"/>
      <c r="F13" s="605"/>
      <c r="G13" s="606"/>
    </row>
    <row r="14" spans="2:7" s="19" customFormat="1" ht="18.75" thickBot="1">
      <c r="B14" s="298"/>
      <c r="C14" s="238"/>
      <c r="D14" s="299">
        <v>1385</v>
      </c>
      <c r="E14" s="238"/>
      <c r="F14" s="299">
        <v>1384</v>
      </c>
      <c r="G14" s="239"/>
    </row>
    <row r="15" spans="2:7" s="19" customFormat="1" ht="18">
      <c r="B15" s="209"/>
      <c r="C15" s="210"/>
      <c r="D15" s="210" t="s">
        <v>20</v>
      </c>
      <c r="E15" s="210"/>
      <c r="F15" s="210" t="s">
        <v>20</v>
      </c>
      <c r="G15" s="211"/>
    </row>
    <row r="16" spans="2:7" s="22" customFormat="1" ht="20.25">
      <c r="B16" s="222" t="s">
        <v>611</v>
      </c>
      <c r="C16" s="223"/>
      <c r="D16" s="220">
        <v>272379088</v>
      </c>
      <c r="E16" s="220"/>
      <c r="F16" s="220">
        <v>0</v>
      </c>
      <c r="G16" s="314"/>
    </row>
    <row r="17" spans="2:7" s="22" customFormat="1" ht="20.25">
      <c r="B17" s="222" t="s">
        <v>399</v>
      </c>
      <c r="C17" s="223"/>
      <c r="D17" s="220">
        <v>0</v>
      </c>
      <c r="E17" s="220"/>
      <c r="F17" s="220">
        <v>0</v>
      </c>
      <c r="G17" s="314"/>
    </row>
    <row r="18" spans="2:7" s="22" customFormat="1" ht="20.25">
      <c r="B18" s="222" t="s">
        <v>609</v>
      </c>
      <c r="C18" s="223"/>
      <c r="D18" s="220">
        <v>379613166</v>
      </c>
      <c r="E18" s="220"/>
      <c r="F18" s="220">
        <v>0</v>
      </c>
      <c r="G18" s="314"/>
    </row>
    <row r="19" spans="2:7" s="22" customFormat="1" ht="21" thickBot="1">
      <c r="B19" s="222" t="s">
        <v>610</v>
      </c>
      <c r="C19" s="223"/>
      <c r="D19" s="224">
        <v>290000000</v>
      </c>
      <c r="E19" s="220"/>
      <c r="F19" s="224">
        <v>0</v>
      </c>
      <c r="G19" s="314"/>
    </row>
    <row r="20" spans="2:7" s="22" customFormat="1" ht="21" thickBot="1">
      <c r="B20" s="222"/>
      <c r="C20" s="223"/>
      <c r="D20" s="329">
        <f>D16+D17-D18+D19</f>
        <v>182765922</v>
      </c>
      <c r="E20" s="329"/>
      <c r="F20" s="329">
        <f>F16+F17-F18+F19</f>
        <v>0</v>
      </c>
      <c r="G20" s="314"/>
    </row>
    <row r="21" spans="2:7" s="22" customFormat="1" ht="21" thickTop="1">
      <c r="B21" s="222"/>
      <c r="C21" s="223"/>
      <c r="D21" s="220"/>
      <c r="E21" s="220"/>
      <c r="F21" s="220"/>
      <c r="G21" s="314"/>
    </row>
    <row r="22" spans="2:7" ht="12.75">
      <c r="B22" s="249"/>
      <c r="C22" s="236"/>
      <c r="D22" s="477"/>
      <c r="E22" s="477"/>
      <c r="F22" s="477"/>
      <c r="G22" s="250"/>
    </row>
    <row r="23" spans="2:7" ht="13.5" thickBot="1">
      <c r="B23" s="232"/>
      <c r="C23" s="233"/>
      <c r="D23" s="251"/>
      <c r="E23" s="251"/>
      <c r="F23" s="251"/>
      <c r="G23" s="234"/>
    </row>
    <row r="24" spans="4:6" ht="12.75">
      <c r="D24" s="13"/>
      <c r="E24" s="13"/>
      <c r="F24" s="13"/>
    </row>
  </sheetData>
  <mergeCells count="5">
    <mergeCell ref="B12:G13"/>
    <mergeCell ref="B2:G3"/>
    <mergeCell ref="B5:G6"/>
    <mergeCell ref="B7:G8"/>
    <mergeCell ref="B9:G10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2:K136"/>
  <sheetViews>
    <sheetView rightToLeft="1" workbookViewId="0" topLeftCell="A20">
      <selection activeCell="D58" sqref="D58"/>
    </sheetView>
  </sheetViews>
  <sheetFormatPr defaultColWidth="9.140625" defaultRowHeight="12.75"/>
  <cols>
    <col min="4" max="4" width="49.8515625" style="0" customWidth="1"/>
    <col min="5" max="5" width="4.00390625" style="0" customWidth="1"/>
    <col min="6" max="6" width="23.140625" style="0" customWidth="1"/>
    <col min="7" max="7" width="11.140625" style="0" customWidth="1"/>
    <col min="8" max="8" width="14.7109375" style="0" customWidth="1"/>
    <col min="9" max="9" width="4.28125" style="0" customWidth="1"/>
  </cols>
  <sheetData>
    <row r="1" ht="13.5" thickBot="1"/>
    <row r="2" spans="4:9" ht="12.75">
      <c r="D2" s="609" t="s">
        <v>408</v>
      </c>
      <c r="E2" s="610"/>
      <c r="F2" s="610"/>
      <c r="G2" s="610"/>
      <c r="H2" s="610"/>
      <c r="I2" s="611"/>
    </row>
    <row r="3" spans="4:9" ht="13.5" thickBot="1">
      <c r="D3" s="612"/>
      <c r="E3" s="613"/>
      <c r="F3" s="613"/>
      <c r="G3" s="613"/>
      <c r="H3" s="613"/>
      <c r="I3" s="614"/>
    </row>
    <row r="4" ht="13.5" thickBot="1"/>
    <row r="5" spans="4:9" ht="12.75" customHeight="1">
      <c r="D5" s="582" t="s">
        <v>401</v>
      </c>
      <c r="E5" s="743"/>
      <c r="F5" s="743"/>
      <c r="G5" s="743"/>
      <c r="H5" s="743"/>
      <c r="I5" s="744"/>
    </row>
    <row r="6" spans="4:9" ht="12.75" customHeight="1">
      <c r="D6" s="745"/>
      <c r="E6" s="746"/>
      <c r="F6" s="746"/>
      <c r="G6" s="746"/>
      <c r="H6" s="746"/>
      <c r="I6" s="747"/>
    </row>
    <row r="7" spans="4:9" ht="12.75" customHeight="1">
      <c r="D7" s="585" t="s">
        <v>121</v>
      </c>
      <c r="E7" s="746"/>
      <c r="F7" s="746"/>
      <c r="G7" s="746"/>
      <c r="H7" s="746"/>
      <c r="I7" s="747"/>
    </row>
    <row r="8" spans="2:9" ht="13.5" customHeight="1" thickBot="1">
      <c r="B8" s="20"/>
      <c r="D8" s="745"/>
      <c r="E8" s="746"/>
      <c r="F8" s="746"/>
      <c r="G8" s="746"/>
      <c r="H8" s="746"/>
      <c r="I8" s="747"/>
    </row>
    <row r="9" spans="4:9" ht="12.75" customHeight="1">
      <c r="D9" s="585" t="s">
        <v>414</v>
      </c>
      <c r="E9" s="746"/>
      <c r="F9" s="746"/>
      <c r="G9" s="746"/>
      <c r="H9" s="746"/>
      <c r="I9" s="747"/>
    </row>
    <row r="10" spans="4:9" ht="13.5" customHeight="1" thickBot="1">
      <c r="D10" s="748"/>
      <c r="E10" s="749"/>
      <c r="F10" s="749"/>
      <c r="G10" s="749"/>
      <c r="H10" s="749"/>
      <c r="I10" s="750"/>
    </row>
    <row r="12" ht="13.5" thickBot="1"/>
    <row r="13" spans="4:9" ht="12.75">
      <c r="D13" s="607" t="s">
        <v>409</v>
      </c>
      <c r="E13" s="608"/>
      <c r="F13" s="608"/>
      <c r="G13" s="608"/>
      <c r="H13" s="608"/>
      <c r="I13" s="618"/>
    </row>
    <row r="14" spans="4:9" ht="12.75">
      <c r="D14" s="601"/>
      <c r="E14" s="602"/>
      <c r="F14" s="602"/>
      <c r="G14" s="602"/>
      <c r="H14" s="602"/>
      <c r="I14" s="603"/>
    </row>
    <row r="15" spans="4:9" ht="12.75">
      <c r="D15" s="601" t="s">
        <v>410</v>
      </c>
      <c r="E15" s="602"/>
      <c r="F15" s="602"/>
      <c r="G15" s="602"/>
      <c r="H15" s="602"/>
      <c r="I15" s="603"/>
    </row>
    <row r="16" spans="4:9" ht="13.5" thickBot="1">
      <c r="D16" s="604"/>
      <c r="E16" s="605"/>
      <c r="F16" s="605"/>
      <c r="G16" s="605"/>
      <c r="H16" s="605"/>
      <c r="I16" s="606"/>
    </row>
    <row r="18" ht="13.5" thickBot="1"/>
    <row r="19" spans="4:9" s="19" customFormat="1" ht="18.75" thickBot="1">
      <c r="D19" s="466"/>
      <c r="E19" s="319"/>
      <c r="F19" s="319" t="s">
        <v>20</v>
      </c>
      <c r="G19" s="320"/>
      <c r="H19" s="83"/>
      <c r="I19" s="83"/>
    </row>
    <row r="20" spans="4:11" ht="20.25">
      <c r="D20" s="414" t="s">
        <v>612</v>
      </c>
      <c r="E20" s="313"/>
      <c r="F20" s="260">
        <v>556999300</v>
      </c>
      <c r="G20" s="402"/>
      <c r="H20" s="69"/>
      <c r="I20" s="69"/>
      <c r="K20" t="b">
        <f>F37=K32</f>
        <v>1</v>
      </c>
    </row>
    <row r="21" spans="4:9" ht="20.25">
      <c r="D21" s="414" t="s">
        <v>403</v>
      </c>
      <c r="E21" s="313"/>
      <c r="F21" s="220">
        <v>0</v>
      </c>
      <c r="G21" s="402"/>
      <c r="H21" s="69"/>
      <c r="I21" s="69"/>
    </row>
    <row r="22" spans="4:9" ht="20.25">
      <c r="D22" s="414" t="s">
        <v>613</v>
      </c>
      <c r="E22" s="313"/>
      <c r="F22" s="220">
        <v>3839509029</v>
      </c>
      <c r="G22" s="402"/>
      <c r="H22" s="69"/>
      <c r="I22" s="69"/>
    </row>
    <row r="23" spans="4:9" ht="21" thickBot="1">
      <c r="D23" s="414" t="s">
        <v>217</v>
      </c>
      <c r="E23" s="313"/>
      <c r="F23" s="224">
        <v>1045672</v>
      </c>
      <c r="G23" s="402"/>
      <c r="H23" s="69"/>
      <c r="I23" s="69"/>
    </row>
    <row r="24" spans="4:9" ht="21" thickBot="1">
      <c r="D24" s="414"/>
      <c r="E24" s="313"/>
      <c r="F24" s="220">
        <f>SUM(F20:F23)</f>
        <v>4397554001</v>
      </c>
      <c r="G24" s="402"/>
      <c r="H24" s="69"/>
      <c r="I24" s="69"/>
    </row>
    <row r="25" spans="4:9" ht="21.75" thickBot="1" thickTop="1">
      <c r="D25" s="415"/>
      <c r="E25" s="404"/>
      <c r="F25" s="307"/>
      <c r="G25" s="405"/>
      <c r="H25" s="69"/>
      <c r="I25" s="69"/>
    </row>
    <row r="26" spans="4:9" ht="13.5" thickBot="1">
      <c r="D26" s="69"/>
      <c r="E26" s="69"/>
      <c r="F26" s="69"/>
      <c r="G26" s="69"/>
      <c r="H26" s="70"/>
      <c r="I26" s="70"/>
    </row>
    <row r="27" spans="4:9" ht="12.75" customHeight="1">
      <c r="D27" s="705" t="s">
        <v>411</v>
      </c>
      <c r="E27" s="637"/>
      <c r="F27" s="637"/>
      <c r="G27" s="637"/>
      <c r="H27" s="84"/>
      <c r="I27" s="85"/>
    </row>
    <row r="28" spans="4:9" ht="13.5" customHeight="1" thickBot="1">
      <c r="D28" s="724"/>
      <c r="E28" s="643"/>
      <c r="F28" s="643"/>
      <c r="G28" s="643"/>
      <c r="H28" s="84"/>
      <c r="I28" s="85"/>
    </row>
    <row r="29" spans="4:9" ht="12.75">
      <c r="D29" s="69"/>
      <c r="E29" s="69"/>
      <c r="F29" s="69"/>
      <c r="G29" s="71"/>
      <c r="H29" s="70"/>
      <c r="I29" s="69"/>
    </row>
    <row r="30" spans="4:9" ht="13.5" thickBot="1">
      <c r="D30" s="69"/>
      <c r="E30" s="69"/>
      <c r="F30" s="69"/>
      <c r="G30" s="81"/>
      <c r="H30" s="70"/>
      <c r="I30" s="69"/>
    </row>
    <row r="31" spans="4:9" s="19" customFormat="1" ht="18.75" thickBot="1">
      <c r="D31" s="466"/>
      <c r="E31" s="319"/>
      <c r="F31" s="443" t="s">
        <v>20</v>
      </c>
      <c r="G31" s="320"/>
      <c r="H31" s="83"/>
      <c r="I31" s="83"/>
    </row>
    <row r="32" spans="4:9" s="22" customFormat="1" ht="20.25">
      <c r="D32" s="414" t="s">
        <v>404</v>
      </c>
      <c r="E32" s="313"/>
      <c r="F32" s="220"/>
      <c r="G32" s="422"/>
      <c r="H32" s="86"/>
      <c r="I32" s="86"/>
    </row>
    <row r="33" spans="4:9" s="22" customFormat="1" ht="20.25">
      <c r="D33" s="414" t="s">
        <v>405</v>
      </c>
      <c r="E33" s="313"/>
      <c r="F33" s="220"/>
      <c r="G33" s="422"/>
      <c r="H33" s="86"/>
      <c r="I33" s="86"/>
    </row>
    <row r="34" spans="4:9" s="22" customFormat="1" ht="20.25">
      <c r="D34" s="414"/>
      <c r="E34" s="313"/>
      <c r="F34" s="220"/>
      <c r="G34" s="422"/>
      <c r="H34" s="86"/>
      <c r="I34" s="86"/>
    </row>
    <row r="35" spans="4:9" s="22" customFormat="1" ht="20.25">
      <c r="D35" s="414"/>
      <c r="E35" s="313"/>
      <c r="F35" s="220"/>
      <c r="G35" s="422"/>
      <c r="H35" s="86"/>
      <c r="I35" s="86"/>
    </row>
    <row r="36" spans="4:9" s="22" customFormat="1" ht="21" thickBot="1">
      <c r="D36" s="414"/>
      <c r="E36" s="313"/>
      <c r="F36" s="220"/>
      <c r="G36" s="422"/>
      <c r="H36" s="86"/>
      <c r="I36" s="86"/>
    </row>
    <row r="37" spans="4:9" s="4" customFormat="1" ht="21" thickBot="1">
      <c r="D37" s="318"/>
      <c r="E37" s="220"/>
      <c r="F37" s="260">
        <f>SUM(F32:F36)</f>
        <v>0</v>
      </c>
      <c r="G37" s="221"/>
      <c r="H37" s="77"/>
      <c r="I37" s="77"/>
    </row>
    <row r="38" spans="4:9" ht="12" customHeight="1" thickBot="1" thickTop="1">
      <c r="D38" s="87"/>
      <c r="E38" s="88"/>
      <c r="F38" s="89"/>
      <c r="G38" s="90"/>
      <c r="H38" s="91"/>
      <c r="I38" s="91"/>
    </row>
    <row r="39" spans="4:9" ht="12.75" customHeight="1" thickBot="1">
      <c r="D39" s="86"/>
      <c r="E39" s="86"/>
      <c r="F39" s="86"/>
      <c r="G39" s="86"/>
      <c r="H39" s="86"/>
      <c r="I39" s="86"/>
    </row>
    <row r="40" spans="4:9" ht="25.5" customHeight="1" thickBot="1">
      <c r="D40" s="702" t="s">
        <v>412</v>
      </c>
      <c r="E40" s="703"/>
      <c r="F40" s="703"/>
      <c r="G40" s="703"/>
      <c r="H40" s="703"/>
      <c r="I40" s="704"/>
    </row>
    <row r="41" spans="4:9" ht="12.75">
      <c r="D41" s="69"/>
      <c r="E41" s="69"/>
      <c r="F41" s="69"/>
      <c r="G41" s="69"/>
      <c r="H41" s="69"/>
      <c r="I41" s="69"/>
    </row>
    <row r="42" spans="4:9" ht="12.75">
      <c r="D42" s="69"/>
      <c r="E42" s="69"/>
      <c r="F42" s="69"/>
      <c r="G42" s="69"/>
      <c r="H42" s="69"/>
      <c r="I42" s="69"/>
    </row>
    <row r="43" spans="4:9" ht="13.5" thickBot="1">
      <c r="D43" s="69"/>
      <c r="E43" s="69"/>
      <c r="F43" s="69"/>
      <c r="G43" s="69"/>
      <c r="H43" s="70"/>
      <c r="I43" s="69"/>
    </row>
    <row r="44" spans="4:9" ht="18.75" thickBot="1">
      <c r="D44" s="423"/>
      <c r="E44" s="424"/>
      <c r="F44" s="286" t="s">
        <v>20</v>
      </c>
      <c r="G44" s="425"/>
      <c r="H44" s="79"/>
      <c r="I44" s="69"/>
    </row>
    <row r="45" spans="4:9" ht="20.25">
      <c r="D45" s="464" t="s">
        <v>614</v>
      </c>
      <c r="E45" s="385"/>
      <c r="F45" s="373">
        <v>109535249</v>
      </c>
      <c r="G45" s="478"/>
      <c r="H45" s="69"/>
      <c r="I45" s="69"/>
    </row>
    <row r="46" spans="4:9" ht="20.25">
      <c r="D46" s="464" t="s">
        <v>406</v>
      </c>
      <c r="E46" s="385"/>
      <c r="F46" s="346"/>
      <c r="G46" s="478"/>
      <c r="H46" s="69"/>
      <c r="I46" s="69"/>
    </row>
    <row r="47" spans="4:9" ht="20.25">
      <c r="D47" s="464" t="s">
        <v>407</v>
      </c>
      <c r="E47" s="385"/>
      <c r="F47" s="346"/>
      <c r="G47" s="478"/>
      <c r="H47" s="69"/>
      <c r="I47" s="69"/>
    </row>
    <row r="48" spans="4:9" ht="20.25">
      <c r="D48" s="464"/>
      <c r="E48" s="385"/>
      <c r="F48" s="346"/>
      <c r="G48" s="478"/>
      <c r="H48" s="69"/>
      <c r="I48" s="69"/>
    </row>
    <row r="49" spans="4:9" ht="20.25">
      <c r="D49" s="464"/>
      <c r="E49" s="385"/>
      <c r="F49" s="346"/>
      <c r="G49" s="478"/>
      <c r="H49" s="69"/>
      <c r="I49" s="69"/>
    </row>
    <row r="50" spans="4:9" ht="20.25">
      <c r="D50" s="464"/>
      <c r="E50" s="385"/>
      <c r="F50" s="346"/>
      <c r="G50" s="478"/>
      <c r="H50" s="69"/>
      <c r="I50" s="69"/>
    </row>
    <row r="51" spans="4:9" ht="21" thickBot="1">
      <c r="D51" s="464"/>
      <c r="E51" s="385"/>
      <c r="F51" s="346"/>
      <c r="G51" s="478"/>
      <c r="H51" s="69"/>
      <c r="I51" s="69"/>
    </row>
    <row r="52" spans="4:9" ht="21" thickBot="1">
      <c r="D52" s="464"/>
      <c r="E52" s="385"/>
      <c r="F52" s="375">
        <f>SUM(F45:F51)</f>
        <v>109535249</v>
      </c>
      <c r="G52" s="478"/>
      <c r="H52" s="69"/>
      <c r="I52" s="69"/>
    </row>
    <row r="53" spans="4:9" ht="21" thickTop="1">
      <c r="D53" s="464"/>
      <c r="E53" s="385"/>
      <c r="F53" s="385"/>
      <c r="G53" s="478"/>
      <c r="H53" s="69"/>
      <c r="I53" s="69"/>
    </row>
    <row r="54" spans="4:9" ht="21" thickBot="1">
      <c r="D54" s="465"/>
      <c r="E54" s="377"/>
      <c r="F54" s="377"/>
      <c r="G54" s="479"/>
      <c r="H54" s="69"/>
      <c r="I54" s="69"/>
    </row>
    <row r="55" spans="4:9" ht="12.75">
      <c r="D55" s="69"/>
      <c r="E55" s="69"/>
      <c r="F55" s="69"/>
      <c r="G55" s="69"/>
      <c r="H55" s="69"/>
      <c r="I55" s="69"/>
    </row>
    <row r="56" spans="4:9" ht="12.75">
      <c r="D56" s="69"/>
      <c r="E56" s="69"/>
      <c r="F56" s="69"/>
      <c r="G56" s="69"/>
      <c r="H56" s="69"/>
      <c r="I56" s="69"/>
    </row>
    <row r="57" spans="4:9" ht="12.75">
      <c r="D57" s="69"/>
      <c r="E57" s="69"/>
      <c r="F57" s="69"/>
      <c r="G57" s="69"/>
      <c r="H57" s="69"/>
      <c r="I57" s="69"/>
    </row>
    <row r="58" spans="4:9" ht="12.75">
      <c r="D58" s="69"/>
      <c r="E58" s="69"/>
      <c r="F58" s="69"/>
      <c r="G58" s="69"/>
      <c r="H58" s="69"/>
      <c r="I58" s="69"/>
    </row>
    <row r="59" spans="4:9" ht="12.75">
      <c r="D59" s="69"/>
      <c r="E59" s="69"/>
      <c r="F59" s="69"/>
      <c r="G59" s="69"/>
      <c r="H59" s="69"/>
      <c r="I59" s="69"/>
    </row>
    <row r="60" spans="4:9" ht="12.75">
      <c r="D60" s="69"/>
      <c r="E60" s="69"/>
      <c r="F60" s="69"/>
      <c r="G60" s="69"/>
      <c r="H60" s="69"/>
      <c r="I60" s="69"/>
    </row>
    <row r="61" spans="4:9" ht="12.75">
      <c r="D61" s="69"/>
      <c r="E61" s="69"/>
      <c r="F61" s="69"/>
      <c r="G61" s="69"/>
      <c r="H61" s="69"/>
      <c r="I61" s="69"/>
    </row>
    <row r="62" spans="4:9" ht="12.75">
      <c r="D62" s="69"/>
      <c r="E62" s="69"/>
      <c r="F62" s="69"/>
      <c r="G62" s="69"/>
      <c r="H62" s="69"/>
      <c r="I62" s="69"/>
    </row>
    <row r="63" spans="4:9" ht="12.75">
      <c r="D63" s="69"/>
      <c r="E63" s="69"/>
      <c r="F63" s="69"/>
      <c r="G63" s="69"/>
      <c r="H63" s="69"/>
      <c r="I63" s="69"/>
    </row>
    <row r="64" spans="4:9" ht="12.75">
      <c r="D64" s="69"/>
      <c r="E64" s="69"/>
      <c r="F64" s="69"/>
      <c r="G64" s="69"/>
      <c r="H64" s="69"/>
      <c r="I64" s="69"/>
    </row>
    <row r="65" spans="4:9" ht="12.75">
      <c r="D65" s="69"/>
      <c r="E65" s="69"/>
      <c r="F65" s="69"/>
      <c r="G65" s="69"/>
      <c r="H65" s="69"/>
      <c r="I65" s="69"/>
    </row>
    <row r="66" spans="4:9" ht="12.75">
      <c r="D66" s="69"/>
      <c r="E66" s="69"/>
      <c r="F66" s="69"/>
      <c r="G66" s="69"/>
      <c r="H66" s="69"/>
      <c r="I66" s="69"/>
    </row>
    <row r="67" spans="4:9" ht="12.75">
      <c r="D67" s="69"/>
      <c r="E67" s="69"/>
      <c r="F67" s="69"/>
      <c r="G67" s="69"/>
      <c r="H67" s="69"/>
      <c r="I67" s="69"/>
    </row>
    <row r="68" spans="4:9" ht="12.75">
      <c r="D68" s="69"/>
      <c r="E68" s="69"/>
      <c r="F68" s="69"/>
      <c r="G68" s="69"/>
      <c r="H68" s="69"/>
      <c r="I68" s="69"/>
    </row>
    <row r="69" spans="4:9" ht="12.75">
      <c r="D69" s="69"/>
      <c r="E69" s="69"/>
      <c r="F69" s="69"/>
      <c r="G69" s="69"/>
      <c r="H69" s="69"/>
      <c r="I69" s="69"/>
    </row>
    <row r="70" spans="4:9" ht="12.75">
      <c r="D70" s="69"/>
      <c r="E70" s="69"/>
      <c r="F70" s="69"/>
      <c r="G70" s="69"/>
      <c r="H70" s="69"/>
      <c r="I70" s="69"/>
    </row>
    <row r="71" spans="4:9" ht="12.75">
      <c r="D71" s="69"/>
      <c r="E71" s="69"/>
      <c r="F71" s="69"/>
      <c r="G71" s="69"/>
      <c r="H71" s="69"/>
      <c r="I71" s="69"/>
    </row>
    <row r="72" spans="4:9" ht="12.75">
      <c r="D72" s="69"/>
      <c r="E72" s="69"/>
      <c r="F72" s="69"/>
      <c r="G72" s="69"/>
      <c r="H72" s="69"/>
      <c r="I72" s="69"/>
    </row>
    <row r="73" spans="4:9" ht="12.75">
      <c r="D73" s="69"/>
      <c r="E73" s="69"/>
      <c r="F73" s="69"/>
      <c r="G73" s="69"/>
      <c r="H73" s="69"/>
      <c r="I73" s="69"/>
    </row>
    <row r="74" spans="4:9" ht="12.75">
      <c r="D74" s="69"/>
      <c r="E74" s="69"/>
      <c r="F74" s="69"/>
      <c r="G74" s="69"/>
      <c r="H74" s="69"/>
      <c r="I74" s="69"/>
    </row>
    <row r="75" spans="4:9" ht="12.75">
      <c r="D75" s="69"/>
      <c r="E75" s="69"/>
      <c r="F75" s="69"/>
      <c r="G75" s="69"/>
      <c r="H75" s="69"/>
      <c r="I75" s="69"/>
    </row>
    <row r="76" spans="4:9" ht="12.75">
      <c r="D76" s="69"/>
      <c r="E76" s="69"/>
      <c r="F76" s="69"/>
      <c r="G76" s="69"/>
      <c r="H76" s="69"/>
      <c r="I76" s="69"/>
    </row>
    <row r="77" spans="4:9" ht="12.75">
      <c r="D77" s="69"/>
      <c r="E77" s="69"/>
      <c r="F77" s="69"/>
      <c r="G77" s="69"/>
      <c r="H77" s="69"/>
      <c r="I77" s="69"/>
    </row>
    <row r="78" spans="4:9" ht="12.75">
      <c r="D78" s="69"/>
      <c r="E78" s="69"/>
      <c r="F78" s="69"/>
      <c r="G78" s="69"/>
      <c r="H78" s="69"/>
      <c r="I78" s="69"/>
    </row>
    <row r="79" spans="4:9" ht="12.75">
      <c r="D79" s="69"/>
      <c r="E79" s="69"/>
      <c r="F79" s="69"/>
      <c r="G79" s="69"/>
      <c r="H79" s="69"/>
      <c r="I79" s="69"/>
    </row>
    <row r="80" spans="4:9" ht="12.75">
      <c r="D80" s="69"/>
      <c r="E80" s="69"/>
      <c r="F80" s="69"/>
      <c r="G80" s="69"/>
      <c r="H80" s="69"/>
      <c r="I80" s="69"/>
    </row>
    <row r="81" spans="4:9" ht="12.75">
      <c r="D81" s="69"/>
      <c r="E81" s="69"/>
      <c r="F81" s="69"/>
      <c r="G81" s="69"/>
      <c r="H81" s="69"/>
      <c r="I81" s="69"/>
    </row>
    <row r="82" spans="4:9" ht="12.75">
      <c r="D82" s="69"/>
      <c r="E82" s="69"/>
      <c r="F82" s="69"/>
      <c r="G82" s="69"/>
      <c r="H82" s="69"/>
      <c r="I82" s="69"/>
    </row>
    <row r="83" spans="4:9" ht="12.75">
      <c r="D83" s="69"/>
      <c r="E83" s="69"/>
      <c r="F83" s="69"/>
      <c r="G83" s="69"/>
      <c r="H83" s="69"/>
      <c r="I83" s="69"/>
    </row>
    <row r="84" spans="4:9" ht="12.75">
      <c r="D84" s="69"/>
      <c r="E84" s="69"/>
      <c r="F84" s="69"/>
      <c r="G84" s="69"/>
      <c r="H84" s="69"/>
      <c r="I84" s="69"/>
    </row>
    <row r="85" spans="4:9" ht="12.75">
      <c r="D85" s="69"/>
      <c r="E85" s="69"/>
      <c r="F85" s="69"/>
      <c r="G85" s="69"/>
      <c r="H85" s="69"/>
      <c r="I85" s="69"/>
    </row>
    <row r="86" spans="4:9" ht="12.75">
      <c r="D86" s="69"/>
      <c r="E86" s="69"/>
      <c r="F86" s="69"/>
      <c r="G86" s="69"/>
      <c r="H86" s="69"/>
      <c r="I86" s="69"/>
    </row>
    <row r="87" spans="4:9" ht="12.75">
      <c r="D87" s="69"/>
      <c r="E87" s="69"/>
      <c r="F87" s="69"/>
      <c r="G87" s="69"/>
      <c r="H87" s="69"/>
      <c r="I87" s="69"/>
    </row>
    <row r="88" spans="4:9" ht="12.75">
      <c r="D88" s="69"/>
      <c r="E88" s="69"/>
      <c r="F88" s="69"/>
      <c r="G88" s="69"/>
      <c r="H88" s="69"/>
      <c r="I88" s="69"/>
    </row>
    <row r="89" spans="4:9" ht="12.75">
      <c r="D89" s="69"/>
      <c r="E89" s="69"/>
      <c r="F89" s="69"/>
      <c r="G89" s="69"/>
      <c r="H89" s="69"/>
      <c r="I89" s="69"/>
    </row>
    <row r="90" spans="4:9" ht="12.75">
      <c r="D90" s="69"/>
      <c r="E90" s="69"/>
      <c r="F90" s="69"/>
      <c r="G90" s="69"/>
      <c r="H90" s="69"/>
      <c r="I90" s="69"/>
    </row>
    <row r="91" spans="4:9" ht="12.75">
      <c r="D91" s="69"/>
      <c r="E91" s="69"/>
      <c r="F91" s="69"/>
      <c r="G91" s="69"/>
      <c r="H91" s="69"/>
      <c r="I91" s="69"/>
    </row>
    <row r="92" spans="4:9" ht="12.75">
      <c r="D92" s="69"/>
      <c r="E92" s="69"/>
      <c r="F92" s="69"/>
      <c r="G92" s="69"/>
      <c r="H92" s="69"/>
      <c r="I92" s="69"/>
    </row>
    <row r="93" spans="4:9" ht="12.75">
      <c r="D93" s="69"/>
      <c r="E93" s="69"/>
      <c r="F93" s="69"/>
      <c r="G93" s="69"/>
      <c r="H93" s="69"/>
      <c r="I93" s="69"/>
    </row>
    <row r="94" spans="4:9" ht="12.75">
      <c r="D94" s="69"/>
      <c r="E94" s="69"/>
      <c r="F94" s="69"/>
      <c r="G94" s="69"/>
      <c r="H94" s="69"/>
      <c r="I94" s="69"/>
    </row>
    <row r="95" spans="4:9" ht="12.75">
      <c r="D95" s="69"/>
      <c r="E95" s="69"/>
      <c r="F95" s="69"/>
      <c r="G95" s="69"/>
      <c r="H95" s="69"/>
      <c r="I95" s="69"/>
    </row>
    <row r="96" spans="4:9" ht="12.75">
      <c r="D96" s="69"/>
      <c r="E96" s="69"/>
      <c r="F96" s="69"/>
      <c r="G96" s="69"/>
      <c r="H96" s="69"/>
      <c r="I96" s="69"/>
    </row>
    <row r="97" spans="4:9" ht="12.75">
      <c r="D97" s="69"/>
      <c r="E97" s="69"/>
      <c r="F97" s="69"/>
      <c r="G97" s="69"/>
      <c r="H97" s="69"/>
      <c r="I97" s="69"/>
    </row>
    <row r="98" spans="4:9" ht="12.75">
      <c r="D98" s="69"/>
      <c r="E98" s="69"/>
      <c r="F98" s="69"/>
      <c r="G98" s="69"/>
      <c r="H98" s="69"/>
      <c r="I98" s="69"/>
    </row>
    <row r="99" spans="4:9" ht="12.75">
      <c r="D99" s="69"/>
      <c r="E99" s="69"/>
      <c r="F99" s="69"/>
      <c r="G99" s="69"/>
      <c r="H99" s="69"/>
      <c r="I99" s="69"/>
    </row>
    <row r="100" spans="4:9" ht="12.75">
      <c r="D100" s="69"/>
      <c r="E100" s="69"/>
      <c r="F100" s="69"/>
      <c r="G100" s="69"/>
      <c r="H100" s="69"/>
      <c r="I100" s="69"/>
    </row>
    <row r="101" spans="4:9" ht="12.75">
      <c r="D101" s="69"/>
      <c r="E101" s="69"/>
      <c r="F101" s="69"/>
      <c r="G101" s="69"/>
      <c r="H101" s="69"/>
      <c r="I101" s="69"/>
    </row>
    <row r="102" spans="4:9" ht="12.75">
      <c r="D102" s="69"/>
      <c r="E102" s="69"/>
      <c r="F102" s="69"/>
      <c r="G102" s="69"/>
      <c r="H102" s="69"/>
      <c r="I102" s="69"/>
    </row>
    <row r="103" spans="4:9" ht="12.75">
      <c r="D103" s="69"/>
      <c r="E103" s="69"/>
      <c r="F103" s="69"/>
      <c r="G103" s="69"/>
      <c r="H103" s="69"/>
      <c r="I103" s="69"/>
    </row>
    <row r="104" spans="4:9" ht="12.75">
      <c r="D104" s="69"/>
      <c r="E104" s="69"/>
      <c r="F104" s="69"/>
      <c r="G104" s="69"/>
      <c r="H104" s="69"/>
      <c r="I104" s="69"/>
    </row>
    <row r="105" spans="4:9" ht="12.75">
      <c r="D105" s="69"/>
      <c r="E105" s="69"/>
      <c r="F105" s="69"/>
      <c r="G105" s="69"/>
      <c r="H105" s="69"/>
      <c r="I105" s="69"/>
    </row>
    <row r="106" spans="4:9" ht="12.75">
      <c r="D106" s="69"/>
      <c r="E106" s="69"/>
      <c r="F106" s="69"/>
      <c r="G106" s="69"/>
      <c r="H106" s="69"/>
      <c r="I106" s="69"/>
    </row>
    <row r="107" spans="4:9" ht="12.75">
      <c r="D107" s="69"/>
      <c r="E107" s="69"/>
      <c r="F107" s="69"/>
      <c r="G107" s="69"/>
      <c r="H107" s="69"/>
      <c r="I107" s="69"/>
    </row>
    <row r="108" spans="4:9" ht="12.75">
      <c r="D108" s="69"/>
      <c r="E108" s="69"/>
      <c r="F108" s="69"/>
      <c r="G108" s="69"/>
      <c r="H108" s="69"/>
      <c r="I108" s="69"/>
    </row>
    <row r="109" spans="4:9" ht="12.75">
      <c r="D109" s="69"/>
      <c r="E109" s="69"/>
      <c r="F109" s="69"/>
      <c r="G109" s="69"/>
      <c r="H109" s="69"/>
      <c r="I109" s="69"/>
    </row>
    <row r="110" spans="4:9" ht="12.75">
      <c r="D110" s="69"/>
      <c r="E110" s="69"/>
      <c r="F110" s="69"/>
      <c r="G110" s="69"/>
      <c r="H110" s="69"/>
      <c r="I110" s="69"/>
    </row>
    <row r="111" spans="4:9" ht="12.75">
      <c r="D111" s="69"/>
      <c r="E111" s="69"/>
      <c r="F111" s="69"/>
      <c r="G111" s="69"/>
      <c r="H111" s="69"/>
      <c r="I111" s="69"/>
    </row>
    <row r="112" spans="4:9" ht="12.75">
      <c r="D112" s="69"/>
      <c r="E112" s="69"/>
      <c r="F112" s="69"/>
      <c r="G112" s="69"/>
      <c r="H112" s="69"/>
      <c r="I112" s="69"/>
    </row>
    <row r="113" spans="4:9" ht="12.75">
      <c r="D113" s="69"/>
      <c r="E113" s="69"/>
      <c r="F113" s="69"/>
      <c r="G113" s="69"/>
      <c r="H113" s="69"/>
      <c r="I113" s="69"/>
    </row>
    <row r="114" spans="4:9" ht="12.75">
      <c r="D114" s="69"/>
      <c r="E114" s="69"/>
      <c r="F114" s="69"/>
      <c r="G114" s="69"/>
      <c r="H114" s="69"/>
      <c r="I114" s="69"/>
    </row>
    <row r="115" spans="4:9" ht="12.75">
      <c r="D115" s="69"/>
      <c r="E115" s="69"/>
      <c r="F115" s="69"/>
      <c r="G115" s="69"/>
      <c r="H115" s="69"/>
      <c r="I115" s="69"/>
    </row>
    <row r="116" spans="4:9" ht="12.75">
      <c r="D116" s="69"/>
      <c r="E116" s="69"/>
      <c r="F116" s="69"/>
      <c r="G116" s="69"/>
      <c r="H116" s="69"/>
      <c r="I116" s="69"/>
    </row>
    <row r="117" spans="4:9" ht="12.75">
      <c r="D117" s="69"/>
      <c r="E117" s="69"/>
      <c r="F117" s="69"/>
      <c r="G117" s="69"/>
      <c r="H117" s="69"/>
      <c r="I117" s="69"/>
    </row>
    <row r="118" spans="4:9" ht="12.75">
      <c r="D118" s="69"/>
      <c r="E118" s="69"/>
      <c r="F118" s="69"/>
      <c r="G118" s="69"/>
      <c r="H118" s="69"/>
      <c r="I118" s="69"/>
    </row>
    <row r="119" spans="4:9" ht="12.75">
      <c r="D119" s="69"/>
      <c r="E119" s="69"/>
      <c r="F119" s="69"/>
      <c r="G119" s="69"/>
      <c r="H119" s="69"/>
      <c r="I119" s="69"/>
    </row>
    <row r="120" spans="4:9" ht="12.75">
      <c r="D120" s="69"/>
      <c r="E120" s="69"/>
      <c r="F120" s="69"/>
      <c r="G120" s="69"/>
      <c r="H120" s="69"/>
      <c r="I120" s="69"/>
    </row>
    <row r="121" spans="4:9" ht="12.75">
      <c r="D121" s="69"/>
      <c r="E121" s="69"/>
      <c r="F121" s="69"/>
      <c r="G121" s="69"/>
      <c r="H121" s="69"/>
      <c r="I121" s="69"/>
    </row>
    <row r="122" spans="4:9" ht="12.75">
      <c r="D122" s="69"/>
      <c r="E122" s="69"/>
      <c r="F122" s="69"/>
      <c r="G122" s="69"/>
      <c r="H122" s="69"/>
      <c r="I122" s="69"/>
    </row>
    <row r="123" spans="4:9" ht="12.75">
      <c r="D123" s="69"/>
      <c r="E123" s="69"/>
      <c r="F123" s="69"/>
      <c r="G123" s="69"/>
      <c r="H123" s="69"/>
      <c r="I123" s="69"/>
    </row>
    <row r="124" spans="4:9" ht="12.75">
      <c r="D124" s="69"/>
      <c r="E124" s="69"/>
      <c r="F124" s="69"/>
      <c r="G124" s="69"/>
      <c r="H124" s="69"/>
      <c r="I124" s="69"/>
    </row>
    <row r="125" spans="4:9" ht="12.75">
      <c r="D125" s="69"/>
      <c r="E125" s="69"/>
      <c r="F125" s="69"/>
      <c r="G125" s="69"/>
      <c r="H125" s="69"/>
      <c r="I125" s="69"/>
    </row>
    <row r="126" spans="4:9" ht="12.75">
      <c r="D126" s="69"/>
      <c r="E126" s="69"/>
      <c r="F126" s="69"/>
      <c r="G126" s="69"/>
      <c r="H126" s="69"/>
      <c r="I126" s="69"/>
    </row>
    <row r="127" spans="4:9" ht="12.75">
      <c r="D127" s="69"/>
      <c r="E127" s="69"/>
      <c r="F127" s="69"/>
      <c r="G127" s="69"/>
      <c r="H127" s="69"/>
      <c r="I127" s="69"/>
    </row>
    <row r="128" spans="4:9" ht="12.75">
      <c r="D128" s="69"/>
      <c r="E128" s="69"/>
      <c r="F128" s="69"/>
      <c r="G128" s="69"/>
      <c r="H128" s="69"/>
      <c r="I128" s="69"/>
    </row>
    <row r="129" spans="4:9" ht="12.75">
      <c r="D129" s="69"/>
      <c r="E129" s="69"/>
      <c r="F129" s="69"/>
      <c r="G129" s="69"/>
      <c r="H129" s="69"/>
      <c r="I129" s="69"/>
    </row>
    <row r="130" spans="4:9" ht="12.75">
      <c r="D130" s="69"/>
      <c r="E130" s="69"/>
      <c r="F130" s="69"/>
      <c r="G130" s="69"/>
      <c r="H130" s="69"/>
      <c r="I130" s="69"/>
    </row>
    <row r="131" spans="4:9" ht="12.75">
      <c r="D131" s="69"/>
      <c r="E131" s="69"/>
      <c r="F131" s="69"/>
      <c r="G131" s="69"/>
      <c r="H131" s="69"/>
      <c r="I131" s="69"/>
    </row>
    <row r="132" spans="4:9" ht="12.75">
      <c r="D132" s="69"/>
      <c r="E132" s="69"/>
      <c r="F132" s="69"/>
      <c r="G132" s="69"/>
      <c r="H132" s="69"/>
      <c r="I132" s="69"/>
    </row>
    <row r="133" spans="4:9" ht="12.75">
      <c r="D133" s="69"/>
      <c r="E133" s="69"/>
      <c r="F133" s="69"/>
      <c r="G133" s="69"/>
      <c r="H133" s="69"/>
      <c r="I133" s="69"/>
    </row>
    <row r="134" spans="4:9" ht="12.75">
      <c r="D134" s="69"/>
      <c r="E134" s="69"/>
      <c r="F134" s="69"/>
      <c r="G134" s="69"/>
      <c r="H134" s="69"/>
      <c r="I134" s="69"/>
    </row>
    <row r="135" spans="4:9" ht="12.75">
      <c r="D135" s="69"/>
      <c r="E135" s="69"/>
      <c r="F135" s="69"/>
      <c r="G135" s="69"/>
      <c r="H135" s="69"/>
      <c r="I135" s="69"/>
    </row>
    <row r="136" spans="4:9" ht="12.75">
      <c r="D136" s="69"/>
      <c r="E136" s="69"/>
      <c r="F136" s="69"/>
      <c r="G136" s="69"/>
      <c r="H136" s="69"/>
      <c r="I136" s="69"/>
    </row>
  </sheetData>
  <mergeCells count="8">
    <mergeCell ref="D40:I40"/>
    <mergeCell ref="D27:G28"/>
    <mergeCell ref="D13:I14"/>
    <mergeCell ref="D15:I16"/>
    <mergeCell ref="D2:I3"/>
    <mergeCell ref="D5:I6"/>
    <mergeCell ref="D7:I8"/>
    <mergeCell ref="D9:I10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D2:K37"/>
  <sheetViews>
    <sheetView rightToLeft="1" workbookViewId="0" topLeftCell="A19">
      <selection activeCell="D34" sqref="D34:K37"/>
    </sheetView>
  </sheetViews>
  <sheetFormatPr defaultColWidth="9.140625" defaultRowHeight="12.75"/>
  <cols>
    <col min="8" max="8" width="18.00390625" style="0" customWidth="1"/>
  </cols>
  <sheetData>
    <row r="1" ht="13.5" thickBot="1"/>
    <row r="2" spans="4:11" ht="12.75">
      <c r="D2" s="609" t="s">
        <v>413</v>
      </c>
      <c r="E2" s="610"/>
      <c r="F2" s="610"/>
      <c r="G2" s="610"/>
      <c r="H2" s="610"/>
      <c r="I2" s="610"/>
      <c r="J2" s="610"/>
      <c r="K2" s="611"/>
    </row>
    <row r="3" spans="4:11" ht="13.5" thickBot="1">
      <c r="D3" s="612"/>
      <c r="E3" s="613"/>
      <c r="F3" s="613"/>
      <c r="G3" s="613"/>
      <c r="H3" s="613"/>
      <c r="I3" s="613"/>
      <c r="J3" s="613"/>
      <c r="K3" s="614"/>
    </row>
    <row r="4" ht="13.5" thickBot="1"/>
    <row r="5" spans="4:11" ht="12.75">
      <c r="D5" s="582" t="s">
        <v>817</v>
      </c>
      <c r="E5" s="583"/>
      <c r="F5" s="583"/>
      <c r="G5" s="583"/>
      <c r="H5" s="583"/>
      <c r="I5" s="583"/>
      <c r="J5" s="583"/>
      <c r="K5" s="584"/>
    </row>
    <row r="6" spans="4:11" ht="12.75">
      <c r="D6" s="585"/>
      <c r="E6" s="586"/>
      <c r="F6" s="586"/>
      <c r="G6" s="586"/>
      <c r="H6" s="586"/>
      <c r="I6" s="586"/>
      <c r="J6" s="586"/>
      <c r="K6" s="587"/>
    </row>
    <row r="7" spans="4:11" ht="12.75">
      <c r="D7" s="585" t="s">
        <v>121</v>
      </c>
      <c r="E7" s="586"/>
      <c r="F7" s="586"/>
      <c r="G7" s="586"/>
      <c r="H7" s="586"/>
      <c r="I7" s="586"/>
      <c r="J7" s="586"/>
      <c r="K7" s="587"/>
    </row>
    <row r="8" spans="4:11" ht="12.75">
      <c r="D8" s="585"/>
      <c r="E8" s="586"/>
      <c r="F8" s="586"/>
      <c r="G8" s="586"/>
      <c r="H8" s="586"/>
      <c r="I8" s="586"/>
      <c r="J8" s="586"/>
      <c r="K8" s="587"/>
    </row>
    <row r="9" spans="4:11" ht="12.75">
      <c r="D9" s="585" t="s">
        <v>414</v>
      </c>
      <c r="E9" s="586"/>
      <c r="F9" s="586"/>
      <c r="G9" s="586"/>
      <c r="H9" s="586"/>
      <c r="I9" s="586"/>
      <c r="J9" s="586"/>
      <c r="K9" s="587"/>
    </row>
    <row r="10" spans="4:11" ht="13.5" thickBot="1">
      <c r="D10" s="588"/>
      <c r="E10" s="589"/>
      <c r="F10" s="589"/>
      <c r="G10" s="589"/>
      <c r="H10" s="589"/>
      <c r="I10" s="589"/>
      <c r="J10" s="589"/>
      <c r="K10" s="550"/>
    </row>
    <row r="11" ht="13.5" thickBot="1"/>
    <row r="12" spans="4:11" ht="12.75">
      <c r="D12" s="607" t="s">
        <v>415</v>
      </c>
      <c r="E12" s="608"/>
      <c r="F12" s="608"/>
      <c r="G12" s="608"/>
      <c r="H12" s="608"/>
      <c r="I12" s="608"/>
      <c r="J12" s="608"/>
      <c r="K12" s="618"/>
    </row>
    <row r="13" spans="4:11" ht="13.5" thickBot="1">
      <c r="D13" s="604"/>
      <c r="E13" s="605"/>
      <c r="F13" s="605"/>
      <c r="G13" s="605"/>
      <c r="H13" s="605"/>
      <c r="I13" s="605"/>
      <c r="J13" s="605"/>
      <c r="K13" s="606"/>
    </row>
    <row r="14" spans="4:11" ht="15" customHeight="1">
      <c r="D14" s="622" t="s">
        <v>416</v>
      </c>
      <c r="E14" s="623"/>
      <c r="F14" s="623"/>
      <c r="G14" s="623"/>
      <c r="H14" s="623"/>
      <c r="I14" s="623"/>
      <c r="J14" s="623"/>
      <c r="K14" s="624"/>
    </row>
    <row r="15" spans="4:11" ht="10.5" customHeight="1" thickBot="1">
      <c r="D15" s="751"/>
      <c r="E15" s="672"/>
      <c r="F15" s="672"/>
      <c r="G15" s="672"/>
      <c r="H15" s="672"/>
      <c r="I15" s="672"/>
      <c r="J15" s="672"/>
      <c r="K15" s="752"/>
    </row>
    <row r="17" ht="13.5" thickBot="1"/>
    <row r="18" spans="4:11" ht="12.75">
      <c r="D18" s="607" t="s">
        <v>617</v>
      </c>
      <c r="E18" s="608"/>
      <c r="F18" s="608"/>
      <c r="G18" s="608"/>
      <c r="H18" s="608"/>
      <c r="I18" s="608"/>
      <c r="J18" s="608"/>
      <c r="K18" s="618"/>
    </row>
    <row r="19" spans="4:11" ht="13.5" thickBot="1">
      <c r="D19" s="601"/>
      <c r="E19" s="602"/>
      <c r="F19" s="602"/>
      <c r="G19" s="602"/>
      <c r="H19" s="602"/>
      <c r="I19" s="602"/>
      <c r="J19" s="602"/>
      <c r="K19" s="603"/>
    </row>
    <row r="20" spans="4:11" ht="12.75">
      <c r="D20" s="607" t="s">
        <v>417</v>
      </c>
      <c r="E20" s="608"/>
      <c r="F20" s="608"/>
      <c r="G20" s="608"/>
      <c r="H20" s="608"/>
      <c r="I20" s="608"/>
      <c r="J20" s="608"/>
      <c r="K20" s="618"/>
    </row>
    <row r="21" spans="4:11" ht="13.5" thickBot="1">
      <c r="D21" s="604"/>
      <c r="E21" s="605"/>
      <c r="F21" s="605"/>
      <c r="G21" s="605"/>
      <c r="H21" s="605"/>
      <c r="I21" s="605"/>
      <c r="J21" s="605"/>
      <c r="K21" s="606"/>
    </row>
    <row r="22" spans="4:11" ht="21" thickBot="1">
      <c r="D22" s="669" t="s">
        <v>418</v>
      </c>
      <c r="E22" s="670"/>
      <c r="F22" s="670"/>
      <c r="G22" s="670"/>
      <c r="H22" s="670"/>
      <c r="I22" s="670"/>
      <c r="J22" s="670"/>
      <c r="K22" s="671"/>
    </row>
    <row r="26" ht="13.5" thickBot="1"/>
    <row r="27" spans="4:11" ht="12.75">
      <c r="D27" s="607" t="s">
        <v>419</v>
      </c>
      <c r="E27" s="608"/>
      <c r="F27" s="608"/>
      <c r="G27" s="608"/>
      <c r="H27" s="608"/>
      <c r="I27" s="608"/>
      <c r="J27" s="608"/>
      <c r="K27" s="618"/>
    </row>
    <row r="28" spans="4:11" ht="12.75">
      <c r="D28" s="601"/>
      <c r="E28" s="602"/>
      <c r="F28" s="602"/>
      <c r="G28" s="602"/>
      <c r="H28" s="602"/>
      <c r="I28" s="602"/>
      <c r="J28" s="602"/>
      <c r="K28" s="603"/>
    </row>
    <row r="29" spans="4:11" ht="12.75">
      <c r="D29" s="601" t="s">
        <v>420</v>
      </c>
      <c r="E29" s="602"/>
      <c r="F29" s="602"/>
      <c r="G29" s="602"/>
      <c r="H29" s="602"/>
      <c r="I29" s="602"/>
      <c r="J29" s="602"/>
      <c r="K29" s="603"/>
    </row>
    <row r="30" spans="4:11" ht="12.75">
      <c r="D30" s="601"/>
      <c r="E30" s="602"/>
      <c r="F30" s="602"/>
      <c r="G30" s="602"/>
      <c r="H30" s="602"/>
      <c r="I30" s="602"/>
      <c r="J30" s="602"/>
      <c r="K30" s="603"/>
    </row>
    <row r="31" spans="4:11" ht="12.75">
      <c r="D31" s="601" t="s">
        <v>421</v>
      </c>
      <c r="E31" s="602"/>
      <c r="F31" s="602"/>
      <c r="G31" s="602"/>
      <c r="H31" s="602"/>
      <c r="I31" s="602"/>
      <c r="J31" s="602"/>
      <c r="K31" s="603"/>
    </row>
    <row r="32" spans="4:11" ht="13.5" thickBot="1">
      <c r="D32" s="604"/>
      <c r="E32" s="605"/>
      <c r="F32" s="605"/>
      <c r="G32" s="605"/>
      <c r="H32" s="605"/>
      <c r="I32" s="605"/>
      <c r="J32" s="605"/>
      <c r="K32" s="606"/>
    </row>
    <row r="33" ht="13.5" thickBot="1"/>
    <row r="34" spans="4:11" ht="12.75">
      <c r="D34" s="607" t="s">
        <v>615</v>
      </c>
      <c r="E34" s="608"/>
      <c r="F34" s="608"/>
      <c r="G34" s="608"/>
      <c r="H34" s="608"/>
      <c r="I34" s="608"/>
      <c r="J34" s="608"/>
      <c r="K34" s="618"/>
    </row>
    <row r="35" spans="4:11" ht="12.75">
      <c r="D35" s="601"/>
      <c r="E35" s="602"/>
      <c r="F35" s="602"/>
      <c r="G35" s="602"/>
      <c r="H35" s="602"/>
      <c r="I35" s="602"/>
      <c r="J35" s="602"/>
      <c r="K35" s="603"/>
    </row>
    <row r="36" spans="4:11" ht="12.75">
      <c r="D36" s="601" t="s">
        <v>616</v>
      </c>
      <c r="E36" s="602"/>
      <c r="F36" s="602"/>
      <c r="G36" s="602"/>
      <c r="H36" s="602"/>
      <c r="I36" s="602"/>
      <c r="J36" s="602"/>
      <c r="K36" s="603"/>
    </row>
    <row r="37" spans="4:11" ht="13.5" thickBot="1">
      <c r="D37" s="604"/>
      <c r="E37" s="605"/>
      <c r="F37" s="605"/>
      <c r="G37" s="605"/>
      <c r="H37" s="605"/>
      <c r="I37" s="605"/>
      <c r="J37" s="605"/>
      <c r="K37" s="606"/>
    </row>
  </sheetData>
  <mergeCells count="14">
    <mergeCell ref="D29:K30"/>
    <mergeCell ref="D31:K32"/>
    <mergeCell ref="D14:K15"/>
    <mergeCell ref="D22:K22"/>
    <mergeCell ref="D34:K35"/>
    <mergeCell ref="D36:K37"/>
    <mergeCell ref="D2:K3"/>
    <mergeCell ref="D5:K6"/>
    <mergeCell ref="D7:K8"/>
    <mergeCell ref="D9:K10"/>
    <mergeCell ref="D12:K13"/>
    <mergeCell ref="D18:K19"/>
    <mergeCell ref="D20:K21"/>
    <mergeCell ref="D27:K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M52"/>
  <sheetViews>
    <sheetView rightToLeft="1" workbookViewId="0" topLeftCell="A1">
      <selection activeCell="B17" sqref="B17"/>
    </sheetView>
  </sheetViews>
  <sheetFormatPr defaultColWidth="9.140625" defaultRowHeight="12.75"/>
  <cols>
    <col min="2" max="2" width="34.421875" style="0" customWidth="1"/>
    <col min="3" max="3" width="7.28125" style="0" customWidth="1"/>
    <col min="4" max="4" width="27.00390625" style="0" bestFit="1" customWidth="1"/>
    <col min="5" max="5" width="3.28125" style="0" customWidth="1"/>
    <col min="6" max="6" width="27.140625" style="0" customWidth="1"/>
    <col min="7" max="7" width="3.421875" style="0" customWidth="1"/>
    <col min="8" max="8" width="21.00390625" style="0" customWidth="1"/>
    <col min="9" max="9" width="3.7109375" style="0" customWidth="1"/>
    <col min="10" max="10" width="14.7109375" style="0" customWidth="1"/>
    <col min="11" max="11" width="3.421875" style="0" customWidth="1"/>
    <col min="12" max="12" width="13.57421875" style="0" customWidth="1"/>
    <col min="13" max="13" width="3.00390625" style="0" customWidth="1"/>
  </cols>
  <sheetData>
    <row r="1" ht="13.5" thickBot="1"/>
    <row r="2" spans="2:13" ht="12.75">
      <c r="B2" s="609" t="s">
        <v>429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1"/>
    </row>
    <row r="3" spans="2:13" ht="13.5" thickBot="1">
      <c r="B3" s="612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4"/>
    </row>
    <row r="4" ht="13.5" thickBot="1"/>
    <row r="5" spans="2:13" ht="12.75" customHeight="1">
      <c r="B5" s="48"/>
      <c r="C5" s="582" t="s">
        <v>817</v>
      </c>
      <c r="D5" s="583"/>
      <c r="E5" s="583"/>
      <c r="F5" s="583"/>
      <c r="G5" s="583"/>
      <c r="H5" s="583"/>
      <c r="I5" s="583"/>
      <c r="J5" s="584"/>
      <c r="K5" s="48"/>
      <c r="L5" s="48"/>
      <c r="M5" s="48"/>
    </row>
    <row r="6" spans="2:13" ht="12.75" customHeight="1">
      <c r="B6" s="48"/>
      <c r="C6" s="585"/>
      <c r="D6" s="586"/>
      <c r="E6" s="586"/>
      <c r="F6" s="586"/>
      <c r="G6" s="586"/>
      <c r="H6" s="586"/>
      <c r="I6" s="586"/>
      <c r="J6" s="587"/>
      <c r="K6" s="48"/>
      <c r="L6" s="48"/>
      <c r="M6" s="48"/>
    </row>
    <row r="7" spans="2:13" ht="12.75" customHeight="1">
      <c r="B7" s="48"/>
      <c r="C7" s="585" t="s">
        <v>121</v>
      </c>
      <c r="D7" s="586"/>
      <c r="E7" s="586"/>
      <c r="F7" s="586"/>
      <c r="G7" s="586"/>
      <c r="H7" s="586"/>
      <c r="I7" s="586"/>
      <c r="J7" s="587"/>
      <c r="K7" s="48"/>
      <c r="L7" s="48"/>
      <c r="M7" s="48"/>
    </row>
    <row r="8" spans="2:13" ht="12.75" customHeight="1">
      <c r="B8" s="48"/>
      <c r="C8" s="585"/>
      <c r="D8" s="586"/>
      <c r="E8" s="586"/>
      <c r="F8" s="586"/>
      <c r="G8" s="586"/>
      <c r="H8" s="586"/>
      <c r="I8" s="586"/>
      <c r="J8" s="587"/>
      <c r="K8" s="48"/>
      <c r="L8" s="48"/>
      <c r="M8" s="48"/>
    </row>
    <row r="9" spans="2:13" ht="12.75" customHeight="1">
      <c r="B9" s="48"/>
      <c r="C9" s="585" t="s">
        <v>414</v>
      </c>
      <c r="D9" s="586"/>
      <c r="E9" s="586"/>
      <c r="F9" s="586"/>
      <c r="G9" s="586"/>
      <c r="H9" s="586"/>
      <c r="I9" s="586"/>
      <c r="J9" s="587"/>
      <c r="K9" s="48"/>
      <c r="L9" s="48"/>
      <c r="M9" s="48"/>
    </row>
    <row r="10" spans="2:13" ht="13.5" customHeight="1" thickBot="1">
      <c r="B10" s="48"/>
      <c r="C10" s="588"/>
      <c r="D10" s="589"/>
      <c r="E10" s="589"/>
      <c r="F10" s="589"/>
      <c r="G10" s="589"/>
      <c r="H10" s="589"/>
      <c r="I10" s="589"/>
      <c r="J10" s="550"/>
      <c r="K10" s="48"/>
      <c r="L10" s="48"/>
      <c r="M10" s="48"/>
    </row>
    <row r="12" ht="13.5" thickBot="1"/>
    <row r="13" spans="2:13" ht="12.75" customHeight="1">
      <c r="B13" s="607" t="s">
        <v>431</v>
      </c>
      <c r="C13" s="608"/>
      <c r="D13" s="608"/>
      <c r="E13" s="608"/>
      <c r="F13" s="608"/>
      <c r="G13" s="608"/>
      <c r="H13" s="608"/>
      <c r="I13" s="608"/>
      <c r="J13" s="608"/>
      <c r="K13" s="608"/>
      <c r="L13" s="618"/>
      <c r="M13" s="36"/>
    </row>
    <row r="14" spans="2:13" ht="13.5" customHeight="1" thickBot="1">
      <c r="B14" s="604"/>
      <c r="C14" s="605"/>
      <c r="D14" s="605"/>
      <c r="E14" s="605"/>
      <c r="F14" s="605"/>
      <c r="G14" s="605"/>
      <c r="H14" s="605"/>
      <c r="I14" s="605"/>
      <c r="J14" s="605"/>
      <c r="K14" s="605"/>
      <c r="L14" s="606"/>
      <c r="M14" s="36"/>
    </row>
    <row r="17" ht="13.5" thickBot="1"/>
    <row r="18" spans="2:12" s="19" customFormat="1" ht="39" customHeight="1">
      <c r="B18" s="298" t="s">
        <v>422</v>
      </c>
      <c r="C18" s="238"/>
      <c r="D18" s="238" t="s">
        <v>423</v>
      </c>
      <c r="E18" s="238"/>
      <c r="F18" s="238" t="s">
        <v>424</v>
      </c>
      <c r="G18" s="238"/>
      <c r="H18" s="238" t="s">
        <v>425</v>
      </c>
      <c r="I18" s="238"/>
      <c r="J18" s="388" t="s">
        <v>426</v>
      </c>
      <c r="K18" s="238"/>
      <c r="L18" s="480" t="s">
        <v>427</v>
      </c>
    </row>
    <row r="19" spans="2:12" s="47" customFormat="1" ht="18.75" thickBot="1">
      <c r="B19" s="481"/>
      <c r="C19" s="482"/>
      <c r="D19" s="482"/>
      <c r="E19" s="482"/>
      <c r="F19" s="482"/>
      <c r="G19" s="482"/>
      <c r="H19" s="482" t="s">
        <v>20</v>
      </c>
      <c r="I19" s="482"/>
      <c r="J19" s="482" t="s">
        <v>20</v>
      </c>
      <c r="K19" s="482"/>
      <c r="L19" s="483" t="s">
        <v>20</v>
      </c>
    </row>
    <row r="20" spans="2:13" ht="20.25">
      <c r="B20" s="312" t="s">
        <v>428</v>
      </c>
      <c r="C20" s="223"/>
      <c r="D20" s="353"/>
      <c r="E20" s="223"/>
      <c r="F20" s="353"/>
      <c r="G20" s="200"/>
      <c r="H20" s="260"/>
      <c r="I20" s="220"/>
      <c r="J20" s="260"/>
      <c r="K20" s="220"/>
      <c r="L20" s="261"/>
      <c r="M20" s="22"/>
    </row>
    <row r="21" spans="2:13" ht="20.25">
      <c r="B21" s="222" t="s">
        <v>618</v>
      </c>
      <c r="C21" s="223"/>
      <c r="D21" s="223" t="s">
        <v>622</v>
      </c>
      <c r="E21" s="223"/>
      <c r="F21" s="230" t="s">
        <v>623</v>
      </c>
      <c r="G21" s="200"/>
      <c r="H21" s="220">
        <v>164510173</v>
      </c>
      <c r="I21" s="220"/>
      <c r="J21" s="220"/>
      <c r="K21" s="220"/>
      <c r="L21" s="221"/>
      <c r="M21" s="22"/>
    </row>
    <row r="22" spans="2:13" ht="20.25">
      <c r="B22" s="222" t="s">
        <v>619</v>
      </c>
      <c r="C22" s="223"/>
      <c r="D22" s="223" t="s">
        <v>622</v>
      </c>
      <c r="E22" s="223"/>
      <c r="F22" s="230" t="s">
        <v>624</v>
      </c>
      <c r="G22" s="200"/>
      <c r="H22" s="220">
        <v>74089841</v>
      </c>
      <c r="I22" s="220"/>
      <c r="J22" s="220"/>
      <c r="K22" s="220"/>
      <c r="L22" s="221"/>
      <c r="M22" s="22"/>
    </row>
    <row r="23" spans="2:13" ht="20.25">
      <c r="B23" s="222" t="s">
        <v>619</v>
      </c>
      <c r="C23" s="223"/>
      <c r="D23" s="223" t="s">
        <v>622</v>
      </c>
      <c r="E23" s="223"/>
      <c r="F23" s="230" t="s">
        <v>624</v>
      </c>
      <c r="G23" s="200"/>
      <c r="H23" s="220">
        <v>20126385</v>
      </c>
      <c r="I23" s="220"/>
      <c r="J23" s="220"/>
      <c r="K23" s="220"/>
      <c r="L23" s="221"/>
      <c r="M23" s="22"/>
    </row>
    <row r="24" spans="2:13" ht="20.25">
      <c r="B24" s="222" t="s">
        <v>620</v>
      </c>
      <c r="C24" s="223"/>
      <c r="D24" s="223" t="s">
        <v>622</v>
      </c>
      <c r="E24" s="223"/>
      <c r="F24" s="230" t="s">
        <v>626</v>
      </c>
      <c r="G24" s="200"/>
      <c r="H24" s="220">
        <v>254167000</v>
      </c>
      <c r="I24" s="220"/>
      <c r="J24" s="220"/>
      <c r="K24" s="220"/>
      <c r="L24" s="221"/>
      <c r="M24" s="22"/>
    </row>
    <row r="25" spans="2:13" ht="20.25">
      <c r="B25" s="222" t="s">
        <v>621</v>
      </c>
      <c r="C25" s="223"/>
      <c r="D25" s="223" t="s">
        <v>622</v>
      </c>
      <c r="E25" s="223"/>
      <c r="F25" s="230" t="s">
        <v>625</v>
      </c>
      <c r="G25" s="200"/>
      <c r="H25" s="220">
        <v>104741808</v>
      </c>
      <c r="I25" s="220"/>
      <c r="J25" s="220"/>
      <c r="K25" s="220"/>
      <c r="L25" s="221"/>
      <c r="M25" s="22"/>
    </row>
    <row r="26" spans="2:13" ht="20.25">
      <c r="B26" s="222"/>
      <c r="C26" s="223"/>
      <c r="D26" s="223"/>
      <c r="E26" s="223"/>
      <c r="F26" s="230"/>
      <c r="G26" s="200"/>
      <c r="H26" s="220"/>
      <c r="I26" s="220"/>
      <c r="J26" s="220"/>
      <c r="K26" s="220"/>
      <c r="L26" s="221"/>
      <c r="M26" s="22"/>
    </row>
    <row r="27" spans="2:13" ht="20.25">
      <c r="B27" s="222" t="s">
        <v>645</v>
      </c>
      <c r="C27" s="223"/>
      <c r="D27" s="223"/>
      <c r="E27" s="223"/>
      <c r="F27" s="230"/>
      <c r="G27" s="200"/>
      <c r="H27" s="220"/>
      <c r="I27" s="220"/>
      <c r="J27" s="220"/>
      <c r="K27" s="220"/>
      <c r="L27" s="221"/>
      <c r="M27" s="22"/>
    </row>
    <row r="28" spans="2:13" ht="20.25">
      <c r="B28" s="222" t="s">
        <v>627</v>
      </c>
      <c r="C28" s="223"/>
      <c r="D28" s="223" t="s">
        <v>646</v>
      </c>
      <c r="E28" s="223"/>
      <c r="F28" s="230" t="s">
        <v>647</v>
      </c>
      <c r="G28" s="200"/>
      <c r="H28" s="220">
        <v>145272871</v>
      </c>
      <c r="I28" s="220"/>
      <c r="J28" s="220"/>
      <c r="K28" s="220"/>
      <c r="L28" s="221"/>
      <c r="M28" s="22"/>
    </row>
    <row r="29" spans="2:13" ht="20.25">
      <c r="B29" s="222" t="s">
        <v>628</v>
      </c>
      <c r="C29" s="223"/>
      <c r="D29" s="223" t="s">
        <v>646</v>
      </c>
      <c r="E29" s="223"/>
      <c r="F29" s="230" t="s">
        <v>648</v>
      </c>
      <c r="G29" s="200"/>
      <c r="H29" s="220">
        <v>412410</v>
      </c>
      <c r="I29" s="220"/>
      <c r="J29" s="220"/>
      <c r="K29" s="220"/>
      <c r="L29" s="221"/>
      <c r="M29" s="22"/>
    </row>
    <row r="30" spans="2:13" ht="20.25">
      <c r="B30" s="222" t="s">
        <v>629</v>
      </c>
      <c r="C30" s="223"/>
      <c r="D30" s="223" t="s">
        <v>646</v>
      </c>
      <c r="E30" s="223"/>
      <c r="F30" s="230" t="s">
        <v>626</v>
      </c>
      <c r="G30" s="200"/>
      <c r="H30" s="220">
        <v>5053000</v>
      </c>
      <c r="I30" s="220"/>
      <c r="J30" s="220"/>
      <c r="K30" s="220"/>
      <c r="L30" s="221"/>
      <c r="M30" s="22"/>
    </row>
    <row r="31" spans="2:13" ht="20.25">
      <c r="B31" s="222" t="s">
        <v>630</v>
      </c>
      <c r="C31" s="223"/>
      <c r="D31" s="223" t="s">
        <v>646</v>
      </c>
      <c r="E31" s="223"/>
      <c r="F31" s="230" t="s">
        <v>626</v>
      </c>
      <c r="G31" s="200"/>
      <c r="H31" s="220">
        <v>387701597</v>
      </c>
      <c r="I31" s="220"/>
      <c r="J31" s="220"/>
      <c r="K31" s="220"/>
      <c r="L31" s="221"/>
      <c r="M31" s="22"/>
    </row>
    <row r="32" spans="2:13" ht="20.25">
      <c r="B32" s="222" t="s">
        <v>630</v>
      </c>
      <c r="C32" s="223"/>
      <c r="D32" s="223" t="s">
        <v>646</v>
      </c>
      <c r="E32" s="223"/>
      <c r="F32" s="230" t="s">
        <v>649</v>
      </c>
      <c r="G32" s="200"/>
      <c r="H32" s="220">
        <v>57437006</v>
      </c>
      <c r="I32" s="220"/>
      <c r="J32" s="220"/>
      <c r="K32" s="220"/>
      <c r="L32" s="221"/>
      <c r="M32" s="22"/>
    </row>
    <row r="33" spans="2:13" ht="20.25">
      <c r="B33" s="222" t="s">
        <v>631</v>
      </c>
      <c r="C33" s="223"/>
      <c r="D33" s="223" t="s">
        <v>646</v>
      </c>
      <c r="E33" s="223"/>
      <c r="F33" s="230" t="s">
        <v>647</v>
      </c>
      <c r="G33" s="200"/>
      <c r="H33" s="220">
        <v>195000</v>
      </c>
      <c r="I33" s="220"/>
      <c r="J33" s="220"/>
      <c r="K33" s="220"/>
      <c r="L33" s="221"/>
      <c r="M33" s="22"/>
    </row>
    <row r="34" spans="2:13" ht="20.25">
      <c r="B34" s="222" t="s">
        <v>632</v>
      </c>
      <c r="C34" s="223"/>
      <c r="D34" s="223" t="s">
        <v>646</v>
      </c>
      <c r="E34" s="223"/>
      <c r="F34" s="230" t="s">
        <v>650</v>
      </c>
      <c r="G34" s="200"/>
      <c r="H34" s="220">
        <v>2128169</v>
      </c>
      <c r="I34" s="220"/>
      <c r="J34" s="220"/>
      <c r="K34" s="220"/>
      <c r="L34" s="221"/>
      <c r="M34" s="22"/>
    </row>
    <row r="35" spans="2:13" ht="20.25">
      <c r="B35" s="222" t="s">
        <v>633</v>
      </c>
      <c r="C35" s="223"/>
      <c r="D35" s="223" t="s">
        <v>646</v>
      </c>
      <c r="E35" s="223"/>
      <c r="F35" s="230" t="s">
        <v>651</v>
      </c>
      <c r="G35" s="200"/>
      <c r="H35" s="220">
        <v>8819210</v>
      </c>
      <c r="I35" s="220"/>
      <c r="J35" s="220"/>
      <c r="K35" s="220"/>
      <c r="L35" s="221"/>
      <c r="M35" s="22"/>
    </row>
    <row r="36" spans="2:13" ht="20.25">
      <c r="B36" s="222" t="s">
        <v>634</v>
      </c>
      <c r="C36" s="223"/>
      <c r="D36" s="223" t="s">
        <v>646</v>
      </c>
      <c r="E36" s="223"/>
      <c r="F36" s="230" t="s">
        <v>649</v>
      </c>
      <c r="G36" s="200"/>
      <c r="H36" s="220">
        <v>3060853</v>
      </c>
      <c r="I36" s="220"/>
      <c r="J36" s="220"/>
      <c r="K36" s="220"/>
      <c r="L36" s="221"/>
      <c r="M36" s="22"/>
    </row>
    <row r="37" spans="2:13" ht="20.25">
      <c r="B37" s="222" t="s">
        <v>635</v>
      </c>
      <c r="C37" s="223"/>
      <c r="D37" s="223" t="s">
        <v>646</v>
      </c>
      <c r="E37" s="223"/>
      <c r="F37" s="230" t="s">
        <v>652</v>
      </c>
      <c r="G37" s="200"/>
      <c r="H37" s="220">
        <v>1097668</v>
      </c>
      <c r="I37" s="220"/>
      <c r="J37" s="220"/>
      <c r="K37" s="220"/>
      <c r="L37" s="221"/>
      <c r="M37" s="22"/>
    </row>
    <row r="38" spans="2:13" ht="20.25">
      <c r="B38" s="222" t="s">
        <v>636</v>
      </c>
      <c r="C38" s="223"/>
      <c r="D38" s="223" t="s">
        <v>646</v>
      </c>
      <c r="E38" s="223"/>
      <c r="F38" s="230" t="s">
        <v>649</v>
      </c>
      <c r="G38" s="200"/>
      <c r="H38" s="220">
        <v>10146050</v>
      </c>
      <c r="I38" s="220"/>
      <c r="J38" s="220"/>
      <c r="K38" s="220"/>
      <c r="L38" s="221"/>
      <c r="M38" s="22"/>
    </row>
    <row r="39" spans="2:13" ht="20.25">
      <c r="B39" s="222" t="s">
        <v>637</v>
      </c>
      <c r="C39" s="223"/>
      <c r="D39" s="223" t="s">
        <v>646</v>
      </c>
      <c r="E39" s="223"/>
      <c r="F39" s="230" t="s">
        <v>653</v>
      </c>
      <c r="G39" s="200"/>
      <c r="H39" s="220">
        <v>6116798</v>
      </c>
      <c r="I39" s="220"/>
      <c r="J39" s="220"/>
      <c r="K39" s="220"/>
      <c r="L39" s="221"/>
      <c r="M39" s="22"/>
    </row>
    <row r="40" spans="2:13" ht="20.25">
      <c r="B40" s="222" t="s">
        <v>638</v>
      </c>
      <c r="C40" s="223"/>
      <c r="D40" s="223" t="s">
        <v>646</v>
      </c>
      <c r="E40" s="223"/>
      <c r="F40" s="230" t="s">
        <v>649</v>
      </c>
      <c r="G40" s="200"/>
      <c r="H40" s="220">
        <v>267400</v>
      </c>
      <c r="I40" s="220"/>
      <c r="J40" s="220"/>
      <c r="K40" s="220"/>
      <c r="L40" s="221"/>
      <c r="M40" s="22"/>
    </row>
    <row r="41" spans="2:13" ht="20.25">
      <c r="B41" s="222" t="s">
        <v>639</v>
      </c>
      <c r="C41" s="223"/>
      <c r="D41" s="223" t="s">
        <v>646</v>
      </c>
      <c r="E41" s="223"/>
      <c r="F41" s="230" t="s">
        <v>654</v>
      </c>
      <c r="G41" s="200"/>
      <c r="H41" s="220">
        <v>6994462</v>
      </c>
      <c r="I41" s="220"/>
      <c r="J41" s="220"/>
      <c r="K41" s="220"/>
      <c r="L41" s="221"/>
      <c r="M41" s="22"/>
    </row>
    <row r="42" spans="2:13" ht="20.25">
      <c r="B42" s="222" t="s">
        <v>640</v>
      </c>
      <c r="C42" s="223"/>
      <c r="D42" s="223" t="s">
        <v>646</v>
      </c>
      <c r="E42" s="223"/>
      <c r="F42" s="230" t="s">
        <v>649</v>
      </c>
      <c r="G42" s="200"/>
      <c r="H42" s="220">
        <v>139000</v>
      </c>
      <c r="I42" s="220"/>
      <c r="J42" s="220"/>
      <c r="K42" s="220"/>
      <c r="L42" s="221"/>
      <c r="M42" s="22"/>
    </row>
    <row r="43" spans="2:13" ht="20.25">
      <c r="B43" s="222" t="s">
        <v>641</v>
      </c>
      <c r="C43" s="223"/>
      <c r="D43" s="223" t="s">
        <v>646</v>
      </c>
      <c r="E43" s="223"/>
      <c r="F43" s="230" t="s">
        <v>648</v>
      </c>
      <c r="G43" s="200"/>
      <c r="H43" s="220">
        <v>14700</v>
      </c>
      <c r="I43" s="220"/>
      <c r="J43" s="220"/>
      <c r="K43" s="220"/>
      <c r="L43" s="221"/>
      <c r="M43" s="22"/>
    </row>
    <row r="44" spans="2:13" ht="20.25">
      <c r="B44" s="222" t="s">
        <v>642</v>
      </c>
      <c r="C44" s="223"/>
      <c r="D44" s="223" t="s">
        <v>646</v>
      </c>
      <c r="E44" s="223"/>
      <c r="F44" s="230" t="s">
        <v>649</v>
      </c>
      <c r="G44" s="200"/>
      <c r="H44" s="220">
        <v>345000</v>
      </c>
      <c r="I44" s="220"/>
      <c r="J44" s="220"/>
      <c r="K44" s="220"/>
      <c r="L44" s="221"/>
      <c r="M44" s="22"/>
    </row>
    <row r="45" spans="2:13" ht="20.25">
      <c r="B45" s="222" t="s">
        <v>643</v>
      </c>
      <c r="C45" s="223"/>
      <c r="D45" s="223" t="s">
        <v>646</v>
      </c>
      <c r="E45" s="223"/>
      <c r="F45" s="230" t="s">
        <v>655</v>
      </c>
      <c r="G45" s="200"/>
      <c r="H45" s="220">
        <v>68400</v>
      </c>
      <c r="I45" s="220"/>
      <c r="J45" s="220"/>
      <c r="K45" s="220"/>
      <c r="L45" s="221"/>
      <c r="M45" s="22"/>
    </row>
    <row r="46" spans="2:13" ht="20.25">
      <c r="B46" s="222" t="s">
        <v>644</v>
      </c>
      <c r="C46" s="223"/>
      <c r="D46" s="223" t="s">
        <v>646</v>
      </c>
      <c r="E46" s="223"/>
      <c r="F46" s="230" t="s">
        <v>649</v>
      </c>
      <c r="G46" s="200"/>
      <c r="H46" s="220">
        <v>18000</v>
      </c>
      <c r="I46" s="220"/>
      <c r="J46" s="220"/>
      <c r="K46" s="220"/>
      <c r="L46" s="221"/>
      <c r="M46" s="22"/>
    </row>
    <row r="47" spans="2:13" ht="20.25">
      <c r="B47" s="222"/>
      <c r="C47" s="223"/>
      <c r="D47" s="223"/>
      <c r="E47" s="223"/>
      <c r="F47" s="230"/>
      <c r="G47" s="200"/>
      <c r="H47" s="220"/>
      <c r="I47" s="220"/>
      <c r="J47" s="220"/>
      <c r="K47" s="220"/>
      <c r="L47" s="221"/>
      <c r="M47" s="22"/>
    </row>
    <row r="48" spans="2:13" ht="20.25">
      <c r="B48" s="222"/>
      <c r="C48" s="223"/>
      <c r="D48" s="223"/>
      <c r="E48" s="223"/>
      <c r="F48" s="230"/>
      <c r="G48" s="200"/>
      <c r="H48" s="220"/>
      <c r="I48" s="220"/>
      <c r="J48" s="220"/>
      <c r="K48" s="220"/>
      <c r="L48" s="221"/>
      <c r="M48" s="22"/>
    </row>
    <row r="49" spans="2:13" ht="20.25">
      <c r="B49" s="222"/>
      <c r="C49" s="223"/>
      <c r="D49" s="223"/>
      <c r="E49" s="223"/>
      <c r="F49" s="230"/>
      <c r="G49" s="200"/>
      <c r="H49" s="220"/>
      <c r="I49" s="220"/>
      <c r="J49" s="220"/>
      <c r="K49" s="220"/>
      <c r="L49" s="221"/>
      <c r="M49" s="22"/>
    </row>
    <row r="50" spans="2:13" ht="20.25">
      <c r="B50" s="222"/>
      <c r="C50" s="223"/>
      <c r="D50" s="223"/>
      <c r="E50" s="223"/>
      <c r="F50" s="230"/>
      <c r="G50" s="223"/>
      <c r="H50" s="313"/>
      <c r="I50" s="313"/>
      <c r="J50" s="313"/>
      <c r="K50" s="313"/>
      <c r="L50" s="422"/>
      <c r="M50" s="22"/>
    </row>
    <row r="51" spans="2:13" ht="21" thickBot="1">
      <c r="B51" s="240"/>
      <c r="C51" s="241"/>
      <c r="D51" s="241"/>
      <c r="E51" s="241"/>
      <c r="F51" s="484"/>
      <c r="G51" s="241"/>
      <c r="H51" s="404"/>
      <c r="I51" s="404"/>
      <c r="J51" s="404"/>
      <c r="K51" s="404"/>
      <c r="L51" s="472"/>
      <c r="M51" s="22"/>
    </row>
    <row r="52" spans="8:12" ht="12.75">
      <c r="H52" s="69"/>
      <c r="I52" s="69"/>
      <c r="J52" s="69"/>
      <c r="K52" s="69"/>
      <c r="L52" s="69"/>
    </row>
  </sheetData>
  <mergeCells count="5">
    <mergeCell ref="B13:L14"/>
    <mergeCell ref="B2:M3"/>
    <mergeCell ref="C5:J6"/>
    <mergeCell ref="C7:J8"/>
    <mergeCell ref="C9:J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Q30"/>
  <sheetViews>
    <sheetView rightToLeft="1" workbookViewId="0" topLeftCell="A11">
      <selection activeCell="I31" sqref="I31"/>
    </sheetView>
  </sheetViews>
  <sheetFormatPr defaultColWidth="9.140625" defaultRowHeight="12.75"/>
  <cols>
    <col min="1" max="1" width="9.00390625" style="0" customWidth="1"/>
    <col min="2" max="2" width="0.2890625" style="0" hidden="1" customWidth="1"/>
    <col min="3" max="3" width="0.13671875" style="0" customWidth="1"/>
    <col min="4" max="4" width="49.8515625" style="0" customWidth="1"/>
    <col min="5" max="5" width="12.140625" style="0" customWidth="1"/>
    <col min="6" max="6" width="18.421875" style="0" customWidth="1"/>
    <col min="7" max="7" width="18.28125" style="0" customWidth="1"/>
  </cols>
  <sheetData>
    <row r="2" ht="13.5" thickBot="1"/>
    <row r="3" spans="4:9" ht="12.75">
      <c r="D3" s="582" t="s">
        <v>817</v>
      </c>
      <c r="E3" s="583"/>
      <c r="F3" s="583"/>
      <c r="G3" s="584"/>
      <c r="I3" s="1"/>
    </row>
    <row r="4" spans="4:7" ht="12.75">
      <c r="D4" s="585"/>
      <c r="E4" s="586"/>
      <c r="F4" s="586"/>
      <c r="G4" s="587"/>
    </row>
    <row r="5" spans="4:7" ht="12.75">
      <c r="D5" s="585" t="s">
        <v>9</v>
      </c>
      <c r="E5" s="586"/>
      <c r="F5" s="586"/>
      <c r="G5" s="587"/>
    </row>
    <row r="6" spans="4:7" ht="12.75">
      <c r="D6" s="585"/>
      <c r="E6" s="586"/>
      <c r="F6" s="586"/>
      <c r="G6" s="587"/>
    </row>
    <row r="7" spans="4:10" ht="12.75">
      <c r="D7" s="585" t="s">
        <v>434</v>
      </c>
      <c r="E7" s="586"/>
      <c r="F7" s="586"/>
      <c r="G7" s="587"/>
      <c r="J7" s="1"/>
    </row>
    <row r="8" spans="4:7" ht="13.5" thickBot="1">
      <c r="D8" s="588"/>
      <c r="E8" s="589"/>
      <c r="F8" s="589"/>
      <c r="G8" s="550"/>
    </row>
    <row r="9" ht="12" customHeight="1"/>
    <row r="10" ht="12.75" hidden="1"/>
    <row r="11" spans="3:12" ht="15.75" customHeight="1">
      <c r="C11" s="18"/>
      <c r="D11" s="18"/>
      <c r="E11" s="18"/>
      <c r="F11" s="18"/>
      <c r="G11" s="18"/>
      <c r="H11" s="18"/>
      <c r="I11" s="18"/>
      <c r="K11" s="18"/>
      <c r="L11" s="18"/>
    </row>
    <row r="12" spans="3:12" ht="17.2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3:12" ht="12.75" customHeight="1"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3:12" ht="13.5" customHeight="1"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3:12" ht="12.75" customHeight="1"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3:12" ht="12.75" customHeight="1"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ht="36" customHeight="1" thickBot="1">
      <c r="Q17" s="49"/>
    </row>
    <row r="18" spans="4:7" ht="21" customHeight="1" thickBot="1">
      <c r="D18" s="167"/>
      <c r="E18" s="168" t="s">
        <v>86</v>
      </c>
      <c r="F18" s="169" t="s">
        <v>360</v>
      </c>
      <c r="G18" s="170" t="s">
        <v>361</v>
      </c>
    </row>
    <row r="19" spans="4:7" ht="14.25" customHeight="1">
      <c r="D19" s="165"/>
      <c r="E19" s="116"/>
      <c r="F19" s="155" t="s">
        <v>20</v>
      </c>
      <c r="G19" s="156" t="s">
        <v>20</v>
      </c>
    </row>
    <row r="20" spans="4:7" ht="18">
      <c r="D20" s="166" t="s">
        <v>83</v>
      </c>
      <c r="E20" s="127"/>
      <c r="F20" s="117">
        <f>'صورت سود و زيان'!$L$25</f>
        <v>708605940</v>
      </c>
      <c r="G20" s="157">
        <f>'صورت سود و زيان'!$N$25</f>
        <v>650404416</v>
      </c>
    </row>
    <row r="21" spans="4:7" ht="18.75" thickBot="1">
      <c r="D21" s="166" t="s">
        <v>54</v>
      </c>
      <c r="E21" s="158"/>
      <c r="F21" s="159">
        <v>0</v>
      </c>
      <c r="G21" s="160">
        <v>0</v>
      </c>
    </row>
    <row r="22" spans="4:7" ht="18">
      <c r="D22" s="166" t="s">
        <v>84</v>
      </c>
      <c r="E22" s="127"/>
      <c r="F22" s="117">
        <f>F20+F21</f>
        <v>708605940</v>
      </c>
      <c r="G22" s="157">
        <f>G20+G21</f>
        <v>650404416</v>
      </c>
    </row>
    <row r="23" spans="4:7" ht="18.75" thickBot="1">
      <c r="D23" s="166" t="s">
        <v>77</v>
      </c>
      <c r="E23" s="117">
        <v>32</v>
      </c>
      <c r="F23" s="119">
        <f>'تعديلات سنواتي'!$D$26</f>
        <v>33925991</v>
      </c>
      <c r="G23" s="160">
        <f>'تعديلات سنواتي'!$F$26</f>
        <v>61101922</v>
      </c>
    </row>
    <row r="24" spans="4:7" ht="18.75" thickBot="1">
      <c r="D24" s="166" t="s">
        <v>85</v>
      </c>
      <c r="E24" s="127"/>
      <c r="F24" s="155">
        <f>F22+F23</f>
        <v>742531931</v>
      </c>
      <c r="G24" s="156">
        <f>G22+G23</f>
        <v>711506338</v>
      </c>
    </row>
    <row r="25" spans="4:7" ht="13.5" thickTop="1">
      <c r="D25" s="165"/>
      <c r="E25" s="127"/>
      <c r="F25" s="161"/>
      <c r="G25" s="162"/>
    </row>
    <row r="26" spans="4:7" ht="12.75">
      <c r="D26" s="165"/>
      <c r="E26" s="127"/>
      <c r="F26" s="115"/>
      <c r="G26" s="163"/>
    </row>
    <row r="27" spans="4:7" ht="12.75">
      <c r="D27" s="165"/>
      <c r="E27" s="127"/>
      <c r="F27" s="115"/>
      <c r="G27" s="163"/>
    </row>
    <row r="28" spans="4:7" ht="12.75">
      <c r="D28" s="165"/>
      <c r="E28" s="127"/>
      <c r="F28" s="115"/>
      <c r="G28" s="163"/>
    </row>
    <row r="29" spans="4:7" ht="12.75">
      <c r="D29" s="165"/>
      <c r="E29" s="127"/>
      <c r="F29" s="127"/>
      <c r="G29" s="164"/>
    </row>
    <row r="30" spans="4:7" ht="18.75" thickBot="1">
      <c r="D30" s="258" t="s">
        <v>87</v>
      </c>
      <c r="E30" s="227"/>
      <c r="F30" s="227"/>
      <c r="G30" s="590"/>
    </row>
  </sheetData>
  <mergeCells count="4">
    <mergeCell ref="D30:G30"/>
    <mergeCell ref="D3:G4"/>
    <mergeCell ref="D5:G6"/>
    <mergeCell ref="D7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7"/>
  <sheetViews>
    <sheetView rightToLeft="1" zoomScale="85" zoomScaleNormal="85" workbookViewId="0" topLeftCell="A1">
      <selection activeCell="B4" sqref="B4:G5"/>
    </sheetView>
  </sheetViews>
  <sheetFormatPr defaultColWidth="9.140625" defaultRowHeight="12.75"/>
  <cols>
    <col min="1" max="1" width="9.00390625" style="0" customWidth="1"/>
    <col min="2" max="2" width="56.00390625" style="0" customWidth="1"/>
    <col min="3" max="3" width="17.00390625" style="19" customWidth="1"/>
    <col min="4" max="4" width="19.8515625" style="0" customWidth="1"/>
    <col min="5" max="5" width="18.28125" style="0" customWidth="1"/>
    <col min="6" max="6" width="18.7109375" style="0" customWidth="1"/>
  </cols>
  <sheetData>
    <row r="1" ht="18.75" thickBot="1"/>
    <row r="2" spans="2:7" ht="18" customHeight="1">
      <c r="B2" s="582" t="s">
        <v>817</v>
      </c>
      <c r="C2" s="583"/>
      <c r="D2" s="583"/>
      <c r="E2" s="583"/>
      <c r="F2" s="583"/>
      <c r="G2" s="584"/>
    </row>
    <row r="3" spans="2:9" ht="18" customHeight="1">
      <c r="B3" s="585"/>
      <c r="C3" s="586"/>
      <c r="D3" s="586"/>
      <c r="E3" s="586"/>
      <c r="F3" s="586"/>
      <c r="G3" s="587"/>
      <c r="I3" s="69"/>
    </row>
    <row r="4" spans="2:7" ht="18" customHeight="1">
      <c r="B4" s="585" t="s">
        <v>10</v>
      </c>
      <c r="C4" s="586"/>
      <c r="D4" s="586"/>
      <c r="E4" s="586"/>
      <c r="F4" s="586"/>
      <c r="G4" s="587"/>
    </row>
    <row r="5" spans="2:7" ht="18" customHeight="1">
      <c r="B5" s="585"/>
      <c r="C5" s="586"/>
      <c r="D5" s="586"/>
      <c r="E5" s="586"/>
      <c r="F5" s="586"/>
      <c r="G5" s="587"/>
    </row>
    <row r="6" spans="2:7" ht="18" customHeight="1">
      <c r="B6" s="585" t="s">
        <v>434</v>
      </c>
      <c r="C6" s="586"/>
      <c r="D6" s="586"/>
      <c r="E6" s="586"/>
      <c r="F6" s="586"/>
      <c r="G6" s="587"/>
    </row>
    <row r="7" spans="2:9" ht="18" customHeight="1" thickBot="1">
      <c r="B7" s="588"/>
      <c r="C7" s="589"/>
      <c r="D7" s="589"/>
      <c r="E7" s="589"/>
      <c r="F7" s="589"/>
      <c r="G7" s="550"/>
      <c r="H7" s="16"/>
      <c r="I7" s="16"/>
    </row>
    <row r="8" spans="5:9" ht="18" customHeight="1" thickBot="1">
      <c r="E8" s="16"/>
      <c r="F8" s="16"/>
      <c r="G8" s="16"/>
      <c r="H8" s="16"/>
      <c r="I8" s="16"/>
    </row>
    <row r="9" spans="2:9" ht="18" customHeight="1">
      <c r="B9" s="21"/>
      <c r="C9" s="23"/>
      <c r="D9" s="5"/>
      <c r="E9" s="54"/>
      <c r="F9" s="54"/>
      <c r="G9" s="55"/>
      <c r="H9" s="16"/>
      <c r="I9" s="16"/>
    </row>
    <row r="10" spans="2:9" ht="17.25" customHeight="1">
      <c r="B10" s="6"/>
      <c r="C10" s="9"/>
      <c r="D10" s="1"/>
      <c r="E10" s="11"/>
      <c r="F10" s="179" t="s">
        <v>36</v>
      </c>
      <c r="G10" s="56"/>
      <c r="H10" s="15"/>
      <c r="I10" s="15"/>
    </row>
    <row r="11" spans="1:17" ht="21" thickBot="1">
      <c r="A11" s="22"/>
      <c r="B11" s="171" t="s">
        <v>116</v>
      </c>
      <c r="C11" s="177" t="s">
        <v>34</v>
      </c>
      <c r="D11" s="591" t="s">
        <v>607</v>
      </c>
      <c r="E11" s="591"/>
      <c r="F11" s="178" t="s">
        <v>608</v>
      </c>
      <c r="G11" s="37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7" ht="23.25">
      <c r="B12" s="172" t="s">
        <v>88</v>
      </c>
      <c r="C12" s="180"/>
      <c r="D12" s="180" t="s">
        <v>20</v>
      </c>
      <c r="E12" s="180" t="s">
        <v>20</v>
      </c>
      <c r="F12" s="180" t="s">
        <v>20</v>
      </c>
      <c r="G12" s="78"/>
    </row>
    <row r="13" spans="2:7" ht="18">
      <c r="B13" s="173" t="s">
        <v>89</v>
      </c>
      <c r="C13" s="154">
        <v>33</v>
      </c>
      <c r="D13" s="154"/>
      <c r="E13" s="154">
        <f>'صورت تطبيق سود عملياتي'!$D$38</f>
        <v>1224695992</v>
      </c>
      <c r="F13" s="154">
        <f>'صورت تطبيق سود عملياتي'!$F$38</f>
        <v>410681076</v>
      </c>
      <c r="G13" s="78"/>
    </row>
    <row r="14" spans="2:7" ht="21" thickBot="1">
      <c r="B14" s="174" t="s">
        <v>90</v>
      </c>
      <c r="C14" s="154"/>
      <c r="D14" s="154"/>
      <c r="E14" s="154"/>
      <c r="F14" s="154"/>
      <c r="G14" s="78"/>
    </row>
    <row r="15" spans="2:7" ht="18">
      <c r="B15" s="173" t="s">
        <v>92</v>
      </c>
      <c r="C15" s="154"/>
      <c r="D15" s="154">
        <v>0</v>
      </c>
      <c r="E15" s="154"/>
      <c r="F15" s="107">
        <v>0</v>
      </c>
      <c r="G15" s="78"/>
    </row>
    <row r="16" spans="2:7" ht="18">
      <c r="B16" s="173" t="s">
        <v>91</v>
      </c>
      <c r="C16" s="154"/>
      <c r="D16" s="154">
        <f>'خالص ساير درامد هاو هزينه هاي '!$D$16</f>
        <v>28757642</v>
      </c>
      <c r="E16" s="154"/>
      <c r="F16" s="108">
        <f>'خالص ساير درامد هاو هزينه هاي '!$F$16</f>
        <v>55912153</v>
      </c>
      <c r="G16" s="78"/>
    </row>
    <row r="17" spans="2:7" ht="18">
      <c r="B17" s="173" t="s">
        <v>93</v>
      </c>
      <c r="C17" s="154"/>
      <c r="D17" s="154">
        <f>'خالص ساير درامد هاو هزينه هاي '!$D$17</f>
        <v>8661717</v>
      </c>
      <c r="E17" s="154"/>
      <c r="F17" s="108">
        <f>'خالص ساير درامد هاو هزينه هاي '!$F$17</f>
        <v>23597595</v>
      </c>
      <c r="G17" s="78"/>
    </row>
    <row r="18" spans="2:7" ht="18">
      <c r="B18" s="173" t="s">
        <v>94</v>
      </c>
      <c r="C18" s="154"/>
      <c r="D18" s="154">
        <f>'هزينه هاي مالي'!$D$25</f>
        <v>147987654</v>
      </c>
      <c r="E18" s="154"/>
      <c r="F18" s="108">
        <f>'هزينه هاي مالي'!$F$25</f>
        <v>72853728</v>
      </c>
      <c r="G18" s="78"/>
    </row>
    <row r="19" spans="2:7" ht="18">
      <c r="B19" s="173" t="s">
        <v>818</v>
      </c>
      <c r="C19" s="154"/>
      <c r="D19" s="154">
        <f>'خالص ساير درامد هاو هزينه هاي '!$D$18</f>
        <v>11316471</v>
      </c>
      <c r="E19" s="154"/>
      <c r="F19" s="108">
        <f>'خالص ساير درامد هاو هزينه هاي '!$F$18</f>
        <v>23254733</v>
      </c>
      <c r="G19" s="78"/>
    </row>
    <row r="20" spans="2:7" ht="18.75" thickBot="1">
      <c r="B20" s="173" t="s">
        <v>95</v>
      </c>
      <c r="C20" s="154"/>
      <c r="D20" s="154">
        <v>-129902127</v>
      </c>
      <c r="E20" s="154"/>
      <c r="F20" s="109">
        <v>-551399523</v>
      </c>
      <c r="G20" s="78"/>
    </row>
    <row r="21" spans="2:7" ht="39" customHeight="1">
      <c r="B21" s="175" t="s">
        <v>96</v>
      </c>
      <c r="C21" s="154"/>
      <c r="D21" s="181"/>
      <c r="E21" s="154">
        <f>D15+D16+D17-D18+D19+D20</f>
        <v>-229153951</v>
      </c>
      <c r="F21" s="154">
        <f>F15+F16+F17-F18+F19+F20</f>
        <v>-521488770</v>
      </c>
      <c r="G21" s="78"/>
    </row>
    <row r="22" spans="2:7" ht="20.25">
      <c r="B22" s="174" t="s">
        <v>97</v>
      </c>
      <c r="C22" s="154"/>
      <c r="D22" s="154"/>
      <c r="E22" s="154">
        <v>-161388762</v>
      </c>
      <c r="F22" s="154">
        <v>-203392680</v>
      </c>
      <c r="G22" s="78"/>
    </row>
    <row r="23" spans="2:7" ht="18">
      <c r="B23" s="173" t="s">
        <v>98</v>
      </c>
      <c r="C23" s="154"/>
      <c r="D23" s="154"/>
      <c r="E23" s="154"/>
      <c r="F23" s="154"/>
      <c r="G23" s="78"/>
    </row>
    <row r="24" spans="2:7" ht="18">
      <c r="B24" s="173"/>
      <c r="C24" s="154"/>
      <c r="D24" s="154"/>
      <c r="E24" s="154"/>
      <c r="F24" s="154"/>
      <c r="G24" s="78"/>
    </row>
    <row r="25" spans="2:7" ht="24" thickBot="1">
      <c r="B25" s="172" t="s">
        <v>99</v>
      </c>
      <c r="C25" s="154"/>
      <c r="D25" s="154"/>
      <c r="E25" s="154"/>
      <c r="F25" s="154"/>
      <c r="G25" s="78"/>
    </row>
    <row r="26" spans="2:7" ht="18">
      <c r="B26" s="173" t="s">
        <v>100</v>
      </c>
      <c r="C26" s="154"/>
      <c r="D26" s="154">
        <v>-284786630</v>
      </c>
      <c r="E26" s="154"/>
      <c r="F26" s="107">
        <v>-539354919</v>
      </c>
      <c r="G26" s="78"/>
    </row>
    <row r="27" spans="2:7" ht="18">
      <c r="B27" s="173" t="s">
        <v>101</v>
      </c>
      <c r="C27" s="154"/>
      <c r="D27" s="154">
        <v>0</v>
      </c>
      <c r="E27" s="154"/>
      <c r="F27" s="108">
        <v>-76625000</v>
      </c>
      <c r="G27" s="78"/>
    </row>
    <row r="28" spans="2:7" ht="18">
      <c r="B28" s="173" t="s">
        <v>102</v>
      </c>
      <c r="C28" s="154"/>
      <c r="D28" s="154">
        <v>18275598</v>
      </c>
      <c r="E28" s="154"/>
      <c r="F28" s="108">
        <v>69046</v>
      </c>
      <c r="G28" s="78"/>
    </row>
    <row r="29" spans="2:7" ht="18">
      <c r="B29" s="173" t="s">
        <v>819</v>
      </c>
      <c r="C29" s="154"/>
      <c r="D29" s="154">
        <v>-273029</v>
      </c>
      <c r="E29" s="154"/>
      <c r="F29" s="108">
        <v>-30069632</v>
      </c>
      <c r="G29" s="78"/>
    </row>
    <row r="30" spans="2:7" ht="18">
      <c r="B30" s="173" t="s">
        <v>103</v>
      </c>
      <c r="C30" s="154"/>
      <c r="D30" s="154">
        <v>55161992</v>
      </c>
      <c r="E30" s="154"/>
      <c r="F30" s="108">
        <v>329291729</v>
      </c>
      <c r="G30" s="78"/>
    </row>
    <row r="31" spans="2:7" ht="18.75" thickBot="1">
      <c r="B31" s="173" t="s">
        <v>104</v>
      </c>
      <c r="C31" s="154">
        <v>34</v>
      </c>
      <c r="D31" s="182">
        <f>'وجوه نقدي غير مترقبه'!$D$15</f>
        <v>0</v>
      </c>
      <c r="E31" s="154"/>
      <c r="F31" s="109">
        <v>5000000</v>
      </c>
      <c r="G31" s="78"/>
    </row>
    <row r="32" spans="2:7" ht="18.75" thickBot="1">
      <c r="B32" s="173" t="s">
        <v>105</v>
      </c>
      <c r="C32" s="154"/>
      <c r="D32" s="154"/>
      <c r="E32" s="154">
        <f>SUM(D26:D31)</f>
        <v>-211622069</v>
      </c>
      <c r="F32" s="154">
        <f>SUM(F26:F31)</f>
        <v>-311688776</v>
      </c>
      <c r="G32" s="78"/>
    </row>
    <row r="33" spans="2:7" ht="18">
      <c r="B33" s="173" t="s">
        <v>106</v>
      </c>
      <c r="C33" s="154"/>
      <c r="D33" s="154"/>
      <c r="E33" s="181">
        <f>SUM(E13:E32)</f>
        <v>622531210</v>
      </c>
      <c r="F33" s="181">
        <f>F13+F21+F22+F32</f>
        <v>-625889150</v>
      </c>
      <c r="G33" s="78"/>
    </row>
    <row r="34" spans="2:7" ht="18">
      <c r="B34" s="173"/>
      <c r="C34" s="154"/>
      <c r="D34" s="154"/>
      <c r="E34" s="154"/>
      <c r="F34" s="154"/>
      <c r="G34" s="78"/>
    </row>
    <row r="35" spans="2:7" ht="24" thickBot="1">
      <c r="B35" s="172" t="s">
        <v>107</v>
      </c>
      <c r="C35" s="154"/>
      <c r="D35" s="154"/>
      <c r="E35" s="154"/>
      <c r="F35" s="154"/>
      <c r="G35" s="78"/>
    </row>
    <row r="36" spans="2:7" ht="18">
      <c r="B36" s="173" t="s">
        <v>108</v>
      </c>
      <c r="C36" s="154"/>
      <c r="D36" s="154">
        <v>27620912</v>
      </c>
      <c r="E36" s="154"/>
      <c r="F36" s="107">
        <v>0</v>
      </c>
      <c r="G36" s="78"/>
    </row>
    <row r="37" spans="2:7" ht="18">
      <c r="B37" s="173" t="s">
        <v>109</v>
      </c>
      <c r="C37" s="154"/>
      <c r="D37" s="154">
        <v>597639893</v>
      </c>
      <c r="E37" s="154"/>
      <c r="F37" s="108">
        <v>1661994999</v>
      </c>
      <c r="G37" s="78"/>
    </row>
    <row r="38" spans="2:7" ht="18.75" thickBot="1">
      <c r="B38" s="173" t="s">
        <v>110</v>
      </c>
      <c r="C38" s="154"/>
      <c r="D38" s="182">
        <v>-1027262368</v>
      </c>
      <c r="E38" s="154"/>
      <c r="F38" s="109">
        <v>-898661967</v>
      </c>
      <c r="G38" s="78"/>
    </row>
    <row r="39" spans="2:7" ht="18.75" thickBot="1">
      <c r="B39" s="173" t="s">
        <v>111</v>
      </c>
      <c r="C39" s="154"/>
      <c r="D39" s="154"/>
      <c r="E39" s="182">
        <f>SUM(D36:D38)</f>
        <v>-402001563</v>
      </c>
      <c r="F39" s="182">
        <f>SUM(F36:F38)</f>
        <v>763333032</v>
      </c>
      <c r="G39" s="78"/>
    </row>
    <row r="40" spans="2:7" ht="18">
      <c r="B40" s="173" t="s">
        <v>112</v>
      </c>
      <c r="C40" s="154"/>
      <c r="D40" s="154"/>
      <c r="E40" s="154">
        <f>E33+E39</f>
        <v>220529647</v>
      </c>
      <c r="F40" s="154">
        <f>F33+F39</f>
        <v>137443882</v>
      </c>
      <c r="G40" s="78"/>
    </row>
    <row r="41" spans="2:7" ht="18.75" thickBot="1">
      <c r="B41" s="173" t="s">
        <v>113</v>
      </c>
      <c r="C41" s="154"/>
      <c r="D41" s="154"/>
      <c r="E41" s="154">
        <f>$F$42</f>
        <v>332935306</v>
      </c>
      <c r="F41" s="154">
        <v>195491424</v>
      </c>
      <c r="G41" s="78"/>
    </row>
    <row r="42" spans="2:7" ht="18.75" thickBot="1">
      <c r="B42" s="173" t="s">
        <v>114</v>
      </c>
      <c r="C42" s="154"/>
      <c r="D42" s="154"/>
      <c r="E42" s="183">
        <f>E40+E41</f>
        <v>553464953</v>
      </c>
      <c r="F42" s="183">
        <f>F40+F41</f>
        <v>332935306</v>
      </c>
      <c r="G42" s="78"/>
    </row>
    <row r="43" spans="2:7" ht="18.75" thickTop="1">
      <c r="B43" s="173" t="s">
        <v>115</v>
      </c>
      <c r="C43" s="154">
        <v>35</v>
      </c>
      <c r="D43" s="154"/>
      <c r="E43" s="154">
        <f>'مبادلات غير نقدي'!$D$20</f>
        <v>182765922</v>
      </c>
      <c r="F43" s="184">
        <f>'مبادلات غير نقدي'!$F$20</f>
        <v>0</v>
      </c>
      <c r="G43" s="78"/>
    </row>
    <row r="44" spans="2:7" ht="18">
      <c r="B44" s="176"/>
      <c r="C44" s="154"/>
      <c r="D44" s="154"/>
      <c r="E44" s="185"/>
      <c r="F44" s="185"/>
      <c r="G44" s="78"/>
    </row>
    <row r="45" spans="2:7" ht="18">
      <c r="B45" s="176"/>
      <c r="C45" s="154"/>
      <c r="D45" s="154"/>
      <c r="E45" s="185"/>
      <c r="F45" s="185"/>
      <c r="G45" s="78"/>
    </row>
    <row r="46" spans="2:7" ht="18" customHeight="1">
      <c r="B46" s="592" t="s">
        <v>117</v>
      </c>
      <c r="C46" s="593"/>
      <c r="D46" s="593"/>
      <c r="E46" s="593"/>
      <c r="F46" s="593"/>
      <c r="G46" s="78"/>
    </row>
    <row r="47" spans="2:7" ht="18.75" thickBot="1">
      <c r="B47" s="80"/>
      <c r="C47" s="62"/>
      <c r="D47" s="81"/>
      <c r="E47" s="81"/>
      <c r="F47" s="81"/>
      <c r="G47" s="82"/>
    </row>
  </sheetData>
  <mergeCells count="5">
    <mergeCell ref="D11:E11"/>
    <mergeCell ref="B46:F46"/>
    <mergeCell ref="B2:G3"/>
    <mergeCell ref="B4:G5"/>
    <mergeCell ref="B6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AE348"/>
  <sheetViews>
    <sheetView rightToLeft="1" workbookViewId="0" topLeftCell="A30">
      <selection activeCell="C38" sqref="C38:J38"/>
    </sheetView>
  </sheetViews>
  <sheetFormatPr defaultColWidth="9.140625" defaultRowHeight="12.75"/>
  <cols>
    <col min="4" max="4" width="10.140625" style="0" customWidth="1"/>
    <col min="5" max="5" width="11.8515625" style="27" customWidth="1"/>
    <col min="6" max="6" width="12.8515625" style="0" customWidth="1"/>
    <col min="7" max="7" width="11.28125" style="0" customWidth="1"/>
    <col min="8" max="8" width="10.7109375" style="0" customWidth="1"/>
    <col min="9" max="9" width="7.00390625" style="0" customWidth="1"/>
    <col min="10" max="10" width="15.57421875" style="0" customWidth="1"/>
    <col min="11" max="11" width="14.140625" style="0" customWidth="1"/>
    <col min="12" max="13" width="5.140625" style="0" customWidth="1"/>
    <col min="18" max="18" width="6.140625" style="0" customWidth="1"/>
    <col min="20" max="20" width="9.8515625" style="0" customWidth="1"/>
    <col min="21" max="21" width="10.140625" style="0" customWidth="1"/>
    <col min="29" max="29" width="12.421875" style="0" bestFit="1" customWidth="1"/>
  </cols>
  <sheetData>
    <row r="1" ht="16.5" thickBot="1"/>
    <row r="2" spans="3:10" ht="15.75" customHeight="1">
      <c r="C2" s="609" t="s">
        <v>441</v>
      </c>
      <c r="D2" s="610"/>
      <c r="E2" s="610"/>
      <c r="F2" s="610"/>
      <c r="G2" s="610"/>
      <c r="H2" s="610"/>
      <c r="I2" s="610"/>
      <c r="J2" s="611"/>
    </row>
    <row r="3" spans="3:10" ht="15.75" customHeight="1" thickBot="1">
      <c r="C3" s="612"/>
      <c r="D3" s="613"/>
      <c r="E3" s="613"/>
      <c r="F3" s="613"/>
      <c r="G3" s="613"/>
      <c r="H3" s="613"/>
      <c r="I3" s="613"/>
      <c r="J3" s="614"/>
    </row>
    <row r="4" ht="16.5" thickBot="1"/>
    <row r="5" spans="3:10" ht="15.75" customHeight="1">
      <c r="C5" s="582" t="s">
        <v>817</v>
      </c>
      <c r="D5" s="583"/>
      <c r="E5" s="583"/>
      <c r="F5" s="583"/>
      <c r="G5" s="583"/>
      <c r="H5" s="583"/>
      <c r="I5" s="583"/>
      <c r="J5" s="584"/>
    </row>
    <row r="6" spans="3:28" s="14" customFormat="1" ht="15" customHeight="1">
      <c r="C6" s="585"/>
      <c r="D6" s="586"/>
      <c r="E6" s="586"/>
      <c r="F6" s="586"/>
      <c r="G6" s="586"/>
      <c r="H6" s="586"/>
      <c r="I6" s="586"/>
      <c r="J6" s="587"/>
      <c r="K6" s="8"/>
      <c r="L6" s="8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8"/>
      <c r="Y6" s="8"/>
      <c r="Z6" s="8"/>
      <c r="AA6" s="8"/>
      <c r="AB6" s="8"/>
    </row>
    <row r="7" spans="3:28" s="14" customFormat="1" ht="16.5" customHeight="1">
      <c r="C7" s="585" t="s">
        <v>121</v>
      </c>
      <c r="D7" s="586"/>
      <c r="E7" s="586"/>
      <c r="F7" s="586"/>
      <c r="G7" s="586"/>
      <c r="H7" s="586"/>
      <c r="I7" s="586"/>
      <c r="J7" s="587"/>
      <c r="K7" s="8"/>
      <c r="L7" s="8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8"/>
      <c r="Y7" s="8"/>
      <c r="Z7" s="8"/>
      <c r="AA7" s="8"/>
      <c r="AB7" s="8"/>
    </row>
    <row r="8" spans="3:28" s="14" customFormat="1" ht="15.75" customHeight="1">
      <c r="C8" s="585"/>
      <c r="D8" s="586"/>
      <c r="E8" s="586"/>
      <c r="F8" s="586"/>
      <c r="G8" s="586"/>
      <c r="H8" s="586"/>
      <c r="I8" s="586"/>
      <c r="J8" s="587"/>
      <c r="K8" s="10"/>
      <c r="L8" s="8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8"/>
      <c r="Y8" s="8"/>
      <c r="Z8" s="8"/>
      <c r="AA8" s="8"/>
      <c r="AB8" s="8"/>
    </row>
    <row r="9" spans="3:28" s="14" customFormat="1" ht="21" customHeight="1">
      <c r="C9" s="585" t="s">
        <v>414</v>
      </c>
      <c r="D9" s="586"/>
      <c r="E9" s="586"/>
      <c r="F9" s="586"/>
      <c r="G9" s="586"/>
      <c r="H9" s="586"/>
      <c r="I9" s="586"/>
      <c r="J9" s="587"/>
      <c r="K9" s="10"/>
      <c r="L9" s="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8"/>
      <c r="Y9" s="8"/>
      <c r="Z9" s="8"/>
      <c r="AA9" s="8"/>
      <c r="AB9" s="8"/>
    </row>
    <row r="10" spans="3:28" s="14" customFormat="1" ht="16.5" customHeight="1" thickBot="1">
      <c r="C10" s="588"/>
      <c r="D10" s="589"/>
      <c r="E10" s="589"/>
      <c r="F10" s="589"/>
      <c r="G10" s="589"/>
      <c r="H10" s="589"/>
      <c r="I10" s="589"/>
      <c r="J10" s="550"/>
      <c r="K10" s="8"/>
      <c r="L10" s="8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8"/>
      <c r="Y10" s="8"/>
      <c r="Z10" s="8"/>
      <c r="AA10" s="8"/>
      <c r="AB10" s="8"/>
    </row>
    <row r="11" spans="4:31" s="28" customFormat="1" ht="19.5" customHeight="1">
      <c r="D11" s="57"/>
      <c r="E11" s="31"/>
      <c r="F11" s="3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29"/>
      <c r="Y11" s="29"/>
      <c r="Z11" s="29"/>
      <c r="AA11" s="29"/>
      <c r="AB11" s="29"/>
      <c r="AC11" s="29"/>
      <c r="AD11" s="29"/>
      <c r="AE11" s="29"/>
    </row>
    <row r="12" spans="4:31" s="28" customFormat="1" ht="21" customHeight="1">
      <c r="D12" s="57"/>
      <c r="E12" s="31"/>
      <c r="F12" s="31"/>
      <c r="G12" s="31"/>
      <c r="H12" s="31"/>
      <c r="I12" s="31"/>
      <c r="J12" s="31"/>
      <c r="K12" s="31"/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29"/>
      <c r="Y12" s="29"/>
      <c r="Z12" s="29"/>
      <c r="AA12" s="29"/>
      <c r="AB12" s="29"/>
      <c r="AC12" s="29"/>
      <c r="AD12" s="29"/>
      <c r="AE12" s="29"/>
    </row>
    <row r="13" spans="3:31" ht="24" customHeight="1" thickBot="1">
      <c r="C13" s="617"/>
      <c r="D13" s="617"/>
      <c r="E13" s="617"/>
      <c r="F13" s="50"/>
      <c r="G13" s="50"/>
      <c r="H13" s="50"/>
      <c r="I13" s="50"/>
      <c r="J13" s="50"/>
      <c r="K13" s="31"/>
      <c r="L13" s="48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8"/>
      <c r="Y13" s="8"/>
      <c r="Z13" s="8"/>
      <c r="AA13" s="8"/>
      <c r="AB13" s="8"/>
      <c r="AC13" s="8"/>
      <c r="AD13" s="8"/>
      <c r="AE13" s="8"/>
    </row>
    <row r="14" spans="3:31" ht="21" customHeight="1">
      <c r="C14" s="607" t="s">
        <v>436</v>
      </c>
      <c r="D14" s="608"/>
      <c r="E14" s="186"/>
      <c r="F14" s="186"/>
      <c r="G14" s="186"/>
      <c r="H14" s="186"/>
      <c r="I14" s="186"/>
      <c r="J14" s="187"/>
      <c r="K14" s="31"/>
      <c r="L14" s="48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8"/>
      <c r="Y14" s="8"/>
      <c r="Z14" s="8"/>
      <c r="AA14" s="8"/>
      <c r="AB14" s="8"/>
      <c r="AC14" s="8"/>
      <c r="AD14" s="8"/>
      <c r="AE14" s="8"/>
    </row>
    <row r="15" spans="3:31" ht="21" customHeight="1">
      <c r="C15" s="601" t="s">
        <v>513</v>
      </c>
      <c r="D15" s="602"/>
      <c r="E15" s="602"/>
      <c r="F15" s="602"/>
      <c r="G15" s="602"/>
      <c r="H15" s="602"/>
      <c r="I15" s="602"/>
      <c r="J15" s="603"/>
      <c r="K15" s="31"/>
      <c r="L15" s="4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8"/>
      <c r="Y15" s="8"/>
      <c r="Z15" s="8"/>
      <c r="AA15" s="8"/>
      <c r="AB15" s="8"/>
      <c r="AC15" s="8"/>
      <c r="AD15" s="8"/>
      <c r="AE15" s="8"/>
    </row>
    <row r="16" spans="3:31" ht="24.75" customHeight="1">
      <c r="C16" s="601" t="s">
        <v>514</v>
      </c>
      <c r="D16" s="602"/>
      <c r="E16" s="602"/>
      <c r="F16" s="602"/>
      <c r="G16" s="602"/>
      <c r="H16" s="602"/>
      <c r="I16" s="602"/>
      <c r="J16" s="603"/>
      <c r="K16" s="31"/>
      <c r="L16" s="48"/>
      <c r="M16" s="33"/>
      <c r="N16" s="33"/>
      <c r="O16" s="33"/>
      <c r="P16" s="33"/>
      <c r="Q16" s="34"/>
      <c r="R16" s="33"/>
      <c r="S16" s="33"/>
      <c r="T16" s="33"/>
      <c r="U16" s="33"/>
      <c r="V16" s="33"/>
      <c r="W16" s="33"/>
      <c r="X16" s="8"/>
      <c r="Y16" s="8"/>
      <c r="Z16" s="8"/>
      <c r="AA16" s="8"/>
      <c r="AB16" s="8"/>
      <c r="AC16" s="8"/>
      <c r="AD16" s="8"/>
      <c r="AE16" s="8"/>
    </row>
    <row r="17" spans="3:31" ht="23.25" customHeight="1">
      <c r="C17" s="601" t="s">
        <v>515</v>
      </c>
      <c r="D17" s="602"/>
      <c r="E17" s="602"/>
      <c r="F17" s="602"/>
      <c r="G17" s="602"/>
      <c r="H17" s="602"/>
      <c r="I17" s="602"/>
      <c r="J17" s="603"/>
      <c r="K17" s="31"/>
      <c r="L17" s="48"/>
      <c r="M17" s="33"/>
      <c r="N17" s="33"/>
      <c r="O17" s="33"/>
      <c r="P17" s="33"/>
      <c r="Q17" s="34"/>
      <c r="R17" s="33"/>
      <c r="S17" s="33"/>
      <c r="T17" s="33"/>
      <c r="U17" s="33"/>
      <c r="V17" s="33"/>
      <c r="W17" s="33"/>
      <c r="X17" s="8"/>
      <c r="Y17" s="8"/>
      <c r="Z17" s="8"/>
      <c r="AA17" s="8"/>
      <c r="AB17" s="8"/>
      <c r="AC17" s="8"/>
      <c r="AD17" s="8"/>
      <c r="AE17" s="8"/>
    </row>
    <row r="18" spans="3:31" ht="21.75" customHeight="1">
      <c r="C18" s="601" t="s">
        <v>516</v>
      </c>
      <c r="D18" s="602"/>
      <c r="E18" s="602"/>
      <c r="F18" s="602"/>
      <c r="G18" s="602"/>
      <c r="H18" s="602"/>
      <c r="I18" s="602"/>
      <c r="J18" s="603"/>
      <c r="K18" s="31"/>
      <c r="L18" s="4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8"/>
      <c r="Y18" s="8"/>
      <c r="Z18" s="8"/>
      <c r="AA18" s="8"/>
      <c r="AB18" s="8"/>
      <c r="AC18" s="8"/>
      <c r="AD18" s="8"/>
      <c r="AE18" s="8"/>
    </row>
    <row r="19" spans="3:31" ht="24.75" customHeight="1">
      <c r="C19" s="601" t="s">
        <v>517</v>
      </c>
      <c r="D19" s="602"/>
      <c r="E19" s="602"/>
      <c r="F19" s="602"/>
      <c r="G19" s="602"/>
      <c r="H19" s="602"/>
      <c r="I19" s="602"/>
      <c r="J19" s="603"/>
      <c r="K19" s="31"/>
      <c r="L19" s="48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8"/>
      <c r="Y19" s="8"/>
      <c r="Z19" s="8"/>
      <c r="AA19" s="8"/>
      <c r="AB19" s="8"/>
      <c r="AC19" s="8"/>
      <c r="AD19" s="8"/>
      <c r="AE19" s="8"/>
    </row>
    <row r="20" spans="3:31" ht="22.5" customHeight="1">
      <c r="C20" s="601" t="s">
        <v>518</v>
      </c>
      <c r="D20" s="602"/>
      <c r="E20" s="602"/>
      <c r="F20" s="602"/>
      <c r="G20" s="602"/>
      <c r="H20" s="602"/>
      <c r="I20" s="602"/>
      <c r="J20" s="603"/>
      <c r="K20" s="31"/>
      <c r="L20" s="48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8"/>
      <c r="Y20" s="8"/>
      <c r="Z20" s="8"/>
      <c r="AA20" s="8"/>
      <c r="AB20" s="8"/>
      <c r="AC20" s="8"/>
      <c r="AD20" s="8"/>
      <c r="AE20" s="8"/>
    </row>
    <row r="21" spans="3:31" ht="21" customHeight="1">
      <c r="C21" s="601"/>
      <c r="D21" s="602"/>
      <c r="E21" s="602"/>
      <c r="F21" s="602"/>
      <c r="G21" s="602"/>
      <c r="H21" s="602"/>
      <c r="I21" s="602"/>
      <c r="J21" s="603"/>
      <c r="K21" s="31"/>
      <c r="L21" s="48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8"/>
      <c r="Y21" s="8"/>
      <c r="Z21" s="8"/>
      <c r="AA21" s="8"/>
      <c r="AB21" s="8"/>
      <c r="AC21" s="8"/>
      <c r="AD21" s="8"/>
      <c r="AE21" s="8"/>
    </row>
    <row r="22" spans="3:31" ht="20.25" customHeight="1">
      <c r="C22" s="601"/>
      <c r="D22" s="602"/>
      <c r="E22" s="602"/>
      <c r="F22" s="602"/>
      <c r="G22" s="602"/>
      <c r="H22" s="602"/>
      <c r="I22" s="602"/>
      <c r="J22" s="603"/>
      <c r="K22" s="31"/>
      <c r="L22" s="48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8"/>
      <c r="Y22" s="8"/>
      <c r="Z22" s="8"/>
      <c r="AA22" s="8"/>
      <c r="AB22" s="8"/>
      <c r="AC22" s="8"/>
      <c r="AD22" s="8"/>
      <c r="AE22" s="8"/>
    </row>
    <row r="23" spans="3:31" ht="24" customHeight="1" thickBot="1">
      <c r="C23" s="604"/>
      <c r="D23" s="605"/>
      <c r="E23" s="605"/>
      <c r="F23" s="605"/>
      <c r="G23" s="605"/>
      <c r="H23" s="605"/>
      <c r="I23" s="605"/>
      <c r="J23" s="606"/>
      <c r="K23" s="31"/>
      <c r="L23" s="48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8"/>
      <c r="Y23" s="8"/>
      <c r="Z23" s="8"/>
      <c r="AA23" s="8"/>
      <c r="AB23" s="8"/>
      <c r="AC23" s="8"/>
      <c r="AD23" s="8"/>
      <c r="AE23" s="8"/>
    </row>
    <row r="24" spans="3:31" ht="23.25" customHeight="1">
      <c r="C24" s="44"/>
      <c r="D24" s="50"/>
      <c r="E24" s="50"/>
      <c r="F24" s="50"/>
      <c r="G24" s="50"/>
      <c r="H24" s="50"/>
      <c r="I24" s="50"/>
      <c r="J24" s="50"/>
      <c r="K24" s="31"/>
      <c r="L24" s="48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8"/>
      <c r="Y24" s="8"/>
      <c r="Z24" s="8"/>
      <c r="AA24" s="8"/>
      <c r="AB24" s="8"/>
      <c r="AC24" s="8"/>
      <c r="AD24" s="8"/>
      <c r="AE24" s="8"/>
    </row>
    <row r="25" spans="3:31" ht="22.5" customHeight="1" thickBot="1">
      <c r="C25" s="44"/>
      <c r="D25" s="50"/>
      <c r="E25" s="50"/>
      <c r="F25" s="50"/>
      <c r="G25" s="50"/>
      <c r="H25" s="50"/>
      <c r="I25" s="50"/>
      <c r="J25" s="50"/>
      <c r="K25" s="31"/>
      <c r="L25" s="48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8"/>
      <c r="Y25" s="8"/>
      <c r="Z25" s="8"/>
      <c r="AA25" s="8"/>
      <c r="AB25" s="8"/>
      <c r="AC25" s="8"/>
      <c r="AD25" s="8"/>
      <c r="AE25" s="8"/>
    </row>
    <row r="26" spans="3:31" ht="26.25" customHeight="1">
      <c r="C26" s="194" t="s">
        <v>435</v>
      </c>
      <c r="D26" s="195"/>
      <c r="E26" s="186"/>
      <c r="F26" s="186"/>
      <c r="G26" s="186"/>
      <c r="H26" s="186"/>
      <c r="I26" s="186"/>
      <c r="J26" s="187"/>
      <c r="K26" s="31"/>
      <c r="L26" s="48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8"/>
      <c r="Y26" s="8"/>
      <c r="Z26" s="8"/>
      <c r="AA26" s="8"/>
      <c r="AB26" s="8"/>
      <c r="AC26" s="8"/>
      <c r="AD26" s="8"/>
      <c r="AE26" s="8"/>
    </row>
    <row r="27" spans="3:31" ht="26.25" customHeight="1">
      <c r="C27" s="595" t="s">
        <v>558</v>
      </c>
      <c r="D27" s="596"/>
      <c r="E27" s="596"/>
      <c r="F27" s="596"/>
      <c r="G27" s="596"/>
      <c r="H27" s="596"/>
      <c r="I27" s="596"/>
      <c r="J27" s="597"/>
      <c r="K27" s="31"/>
      <c r="L27" s="48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8"/>
      <c r="Y27" s="8"/>
      <c r="Z27" s="8"/>
      <c r="AA27" s="8"/>
      <c r="AB27" s="8"/>
      <c r="AC27" s="8"/>
      <c r="AD27" s="8"/>
      <c r="AE27" s="8"/>
    </row>
    <row r="28" spans="3:31" ht="26.25" customHeight="1">
      <c r="C28" s="595" t="s">
        <v>559</v>
      </c>
      <c r="D28" s="596"/>
      <c r="E28" s="596"/>
      <c r="F28" s="596"/>
      <c r="G28" s="596"/>
      <c r="H28" s="596"/>
      <c r="I28" s="596"/>
      <c r="J28" s="597"/>
      <c r="K28" s="31"/>
      <c r="L28" s="48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8"/>
      <c r="Y28" s="8"/>
      <c r="Z28" s="8"/>
      <c r="AA28" s="8"/>
      <c r="AB28" s="8"/>
      <c r="AC28" s="8"/>
      <c r="AD28" s="8"/>
      <c r="AE28" s="8"/>
    </row>
    <row r="29" spans="3:31" ht="26.25" customHeight="1">
      <c r="C29" s="595" t="s">
        <v>560</v>
      </c>
      <c r="D29" s="596"/>
      <c r="E29" s="596"/>
      <c r="F29" s="596"/>
      <c r="G29" s="596"/>
      <c r="H29" s="596"/>
      <c r="I29" s="596"/>
      <c r="J29" s="597"/>
      <c r="K29" s="31"/>
      <c r="L29" s="48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8"/>
      <c r="Y29" s="8"/>
      <c r="Z29" s="8"/>
      <c r="AA29" s="8"/>
      <c r="AB29" s="8"/>
      <c r="AC29" s="8"/>
      <c r="AD29" s="8"/>
      <c r="AE29" s="8"/>
    </row>
    <row r="30" spans="3:31" ht="26.25" customHeight="1">
      <c r="C30" s="595" t="s">
        <v>561</v>
      </c>
      <c r="D30" s="596"/>
      <c r="E30" s="596"/>
      <c r="F30" s="596"/>
      <c r="G30" s="596"/>
      <c r="H30" s="596"/>
      <c r="I30" s="596"/>
      <c r="J30" s="597"/>
      <c r="K30" s="31"/>
      <c r="L30" s="48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8"/>
      <c r="Y30" s="8"/>
      <c r="Z30" s="8"/>
      <c r="AA30" s="8"/>
      <c r="AB30" s="8"/>
      <c r="AC30" s="8"/>
      <c r="AD30" s="8"/>
      <c r="AE30" s="8"/>
    </row>
    <row r="31" spans="3:31" ht="26.25" customHeight="1">
      <c r="C31" s="595" t="s">
        <v>562</v>
      </c>
      <c r="D31" s="596"/>
      <c r="E31" s="596"/>
      <c r="F31" s="596"/>
      <c r="G31" s="596"/>
      <c r="H31" s="596"/>
      <c r="I31" s="596"/>
      <c r="J31" s="597"/>
      <c r="K31" s="31"/>
      <c r="L31" s="48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8"/>
      <c r="Y31" s="8"/>
      <c r="Z31" s="8"/>
      <c r="AA31" s="8"/>
      <c r="AB31" s="8"/>
      <c r="AC31" s="8"/>
      <c r="AD31" s="8"/>
      <c r="AE31" s="8"/>
    </row>
    <row r="32" spans="3:31" ht="26.25" customHeight="1">
      <c r="C32" s="595"/>
      <c r="D32" s="596"/>
      <c r="E32" s="596"/>
      <c r="F32" s="596"/>
      <c r="G32" s="596"/>
      <c r="H32" s="596"/>
      <c r="I32" s="596"/>
      <c r="J32" s="597"/>
      <c r="K32" s="31"/>
      <c r="L32" s="48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8"/>
      <c r="Y32" s="8"/>
      <c r="Z32" s="8"/>
      <c r="AA32" s="8"/>
      <c r="AB32" s="8"/>
      <c r="AC32" s="8"/>
      <c r="AD32" s="8"/>
      <c r="AE32" s="8"/>
    </row>
    <row r="33" spans="3:31" ht="26.25" customHeight="1" thickBot="1">
      <c r="C33" s="598"/>
      <c r="D33" s="599"/>
      <c r="E33" s="599"/>
      <c r="F33" s="599"/>
      <c r="G33" s="599"/>
      <c r="H33" s="599"/>
      <c r="I33" s="599"/>
      <c r="J33" s="600"/>
      <c r="K33" s="31"/>
      <c r="L33" s="48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8"/>
      <c r="Y33" s="8"/>
      <c r="Z33" s="8"/>
      <c r="AA33" s="8"/>
      <c r="AB33" s="8"/>
      <c r="AC33" s="8"/>
      <c r="AD33" s="8"/>
      <c r="AE33" s="8"/>
    </row>
    <row r="34" spans="3:31" ht="26.25" customHeight="1">
      <c r="C34" s="594"/>
      <c r="D34" s="594"/>
      <c r="E34" s="594"/>
      <c r="F34" s="594"/>
      <c r="G34" s="594"/>
      <c r="H34" s="594"/>
      <c r="I34" s="594"/>
      <c r="J34" s="594"/>
      <c r="K34" s="31"/>
      <c r="L34" s="48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8"/>
      <c r="Y34" s="8"/>
      <c r="Z34" s="8"/>
      <c r="AA34" s="8"/>
      <c r="AB34" s="8"/>
      <c r="AC34" s="8"/>
      <c r="AD34" s="8"/>
      <c r="AE34" s="8"/>
    </row>
    <row r="35" spans="3:31" ht="26.25" customHeight="1">
      <c r="C35" s="594"/>
      <c r="D35" s="594"/>
      <c r="E35" s="594"/>
      <c r="F35" s="594"/>
      <c r="G35" s="594"/>
      <c r="H35" s="594"/>
      <c r="I35" s="594"/>
      <c r="J35" s="594"/>
      <c r="K35" s="31"/>
      <c r="L35" s="48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8"/>
      <c r="Y35" s="8"/>
      <c r="Z35" s="8"/>
      <c r="AA35" s="8"/>
      <c r="AB35" s="8"/>
      <c r="AC35" s="8"/>
      <c r="AD35" s="8"/>
      <c r="AE35" s="8"/>
    </row>
    <row r="36" spans="3:31" ht="26.25" customHeight="1" thickBot="1">
      <c r="C36" s="44"/>
      <c r="D36" s="50"/>
      <c r="E36" s="50"/>
      <c r="F36" s="50"/>
      <c r="G36" s="50"/>
      <c r="H36" s="50"/>
      <c r="I36" s="50"/>
      <c r="J36" s="50"/>
      <c r="K36" s="31"/>
      <c r="L36" s="48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8"/>
      <c r="Y36" s="8"/>
      <c r="Z36" s="8"/>
      <c r="AA36" s="8"/>
      <c r="AB36" s="8"/>
      <c r="AC36" s="8"/>
      <c r="AD36" s="8"/>
      <c r="AE36" s="8"/>
    </row>
    <row r="37" spans="3:31" ht="20.25" customHeight="1">
      <c r="C37" s="607" t="s">
        <v>437</v>
      </c>
      <c r="D37" s="608"/>
      <c r="E37" s="186"/>
      <c r="F37" s="186"/>
      <c r="G37" s="186"/>
      <c r="H37" s="186"/>
      <c r="I37" s="186"/>
      <c r="J37" s="187"/>
      <c r="K37" s="31"/>
      <c r="L37" s="48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8"/>
      <c r="Y37" s="8"/>
      <c r="Z37" s="8"/>
      <c r="AA37" s="8"/>
      <c r="AB37" s="8"/>
      <c r="AC37" s="8"/>
      <c r="AD37" s="8"/>
      <c r="AE37" s="8"/>
    </row>
    <row r="38" spans="3:31" ht="20.25" customHeight="1">
      <c r="C38" s="601" t="s">
        <v>438</v>
      </c>
      <c r="D38" s="602"/>
      <c r="E38" s="602"/>
      <c r="F38" s="602"/>
      <c r="G38" s="602"/>
      <c r="H38" s="602"/>
      <c r="I38" s="602"/>
      <c r="J38" s="603"/>
      <c r="K38" s="31"/>
      <c r="L38" s="48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8"/>
      <c r="Y38" s="8"/>
      <c r="Z38" s="8"/>
      <c r="AA38" s="8"/>
      <c r="AB38" s="8"/>
      <c r="AC38" s="8"/>
      <c r="AD38" s="8"/>
      <c r="AE38" s="8"/>
    </row>
    <row r="39" spans="3:31" ht="18.75" customHeight="1">
      <c r="C39" s="188"/>
      <c r="D39" s="189"/>
      <c r="E39" s="189"/>
      <c r="F39" s="189"/>
      <c r="G39" s="189"/>
      <c r="H39" s="189"/>
      <c r="I39" s="189"/>
      <c r="J39" s="190"/>
      <c r="K39" s="31"/>
      <c r="L39" s="48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8"/>
      <c r="Y39" s="8"/>
      <c r="Z39" s="8"/>
      <c r="AA39" s="8"/>
      <c r="AB39" s="8"/>
      <c r="AC39" s="8"/>
      <c r="AD39" s="8"/>
      <c r="AE39" s="8"/>
    </row>
    <row r="40" spans="3:31" ht="20.25" customHeight="1" thickBot="1">
      <c r="C40" s="188"/>
      <c r="D40" s="189"/>
      <c r="E40" s="189"/>
      <c r="F40" s="189"/>
      <c r="G40" s="199">
        <v>1385</v>
      </c>
      <c r="H40" s="200">
        <v>1384</v>
      </c>
      <c r="I40" s="189"/>
      <c r="J40" s="190"/>
      <c r="K40" s="31"/>
      <c r="L40" s="48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8"/>
      <c r="Y40" s="8"/>
      <c r="Z40" s="8"/>
      <c r="AA40" s="8"/>
      <c r="AB40" s="8"/>
      <c r="AC40" s="8"/>
      <c r="AD40" s="8"/>
      <c r="AE40" s="8"/>
    </row>
    <row r="41" spans="3:31" ht="18.75" customHeight="1">
      <c r="C41" s="188"/>
      <c r="D41" s="189"/>
      <c r="E41" s="189"/>
      <c r="F41" s="189"/>
      <c r="G41" s="200" t="s">
        <v>119</v>
      </c>
      <c r="H41" s="201" t="s">
        <v>119</v>
      </c>
      <c r="I41" s="189"/>
      <c r="J41" s="190"/>
      <c r="K41" s="31"/>
      <c r="L41" s="48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8"/>
      <c r="Y41" s="8"/>
      <c r="Z41" s="8"/>
      <c r="AA41" s="8"/>
      <c r="AB41" s="8"/>
      <c r="AC41" s="8"/>
      <c r="AD41" s="8"/>
      <c r="AE41" s="8"/>
    </row>
    <row r="42" spans="3:31" ht="21" customHeight="1">
      <c r="C42" s="188"/>
      <c r="D42" s="602" t="s">
        <v>439</v>
      </c>
      <c r="E42" s="602"/>
      <c r="F42" s="189"/>
      <c r="G42" s="200">
        <v>1154</v>
      </c>
      <c r="H42" s="200">
        <v>1015</v>
      </c>
      <c r="I42" s="189"/>
      <c r="J42" s="190"/>
      <c r="K42" s="31"/>
      <c r="L42" s="48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8"/>
      <c r="Y42" s="8"/>
      <c r="Z42" s="8"/>
      <c r="AA42" s="8"/>
      <c r="AB42" s="8"/>
      <c r="AC42" s="8"/>
      <c r="AD42" s="8"/>
      <c r="AE42" s="8"/>
    </row>
    <row r="43" spans="3:31" ht="21" customHeight="1">
      <c r="C43" s="188"/>
      <c r="D43" s="602" t="s">
        <v>440</v>
      </c>
      <c r="E43" s="602"/>
      <c r="F43" s="189"/>
      <c r="G43" s="200">
        <v>923</v>
      </c>
      <c r="H43" s="200">
        <v>1112</v>
      </c>
      <c r="I43" s="189"/>
      <c r="J43" s="190"/>
      <c r="K43" s="31"/>
      <c r="L43" s="4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8"/>
      <c r="Y43" s="8"/>
      <c r="Z43" s="8"/>
      <c r="AA43" s="8"/>
      <c r="AB43" s="8"/>
      <c r="AC43" s="8"/>
      <c r="AD43" s="8"/>
      <c r="AE43" s="8"/>
    </row>
    <row r="44" spans="3:31" ht="21" customHeight="1">
      <c r="C44" s="188"/>
      <c r="D44" s="189"/>
      <c r="E44" s="189"/>
      <c r="F44" s="189"/>
      <c r="G44" s="200"/>
      <c r="H44" s="200"/>
      <c r="I44" s="189"/>
      <c r="J44" s="190"/>
      <c r="K44" s="31"/>
      <c r="L44" s="4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8"/>
      <c r="Y44" s="8"/>
      <c r="Z44" s="8"/>
      <c r="AA44" s="8"/>
      <c r="AB44" s="8"/>
      <c r="AC44" s="8"/>
      <c r="AD44" s="8"/>
      <c r="AE44" s="8"/>
    </row>
    <row r="45" spans="3:31" ht="22.5" customHeight="1">
      <c r="C45" s="188"/>
      <c r="D45" s="189"/>
      <c r="E45" s="189"/>
      <c r="F45" s="189"/>
      <c r="G45" s="189"/>
      <c r="H45" s="189"/>
      <c r="I45" s="189"/>
      <c r="J45" s="190"/>
      <c r="K45" s="31"/>
      <c r="L45" s="4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8"/>
      <c r="Y45" s="8"/>
      <c r="Z45" s="8"/>
      <c r="AA45" s="8"/>
      <c r="AB45" s="8"/>
      <c r="AC45" s="8"/>
      <c r="AD45" s="8"/>
      <c r="AE45" s="8"/>
    </row>
    <row r="46" spans="3:31" ht="23.25" customHeight="1" thickBot="1">
      <c r="C46" s="191"/>
      <c r="D46" s="192"/>
      <c r="E46" s="192"/>
      <c r="F46" s="192"/>
      <c r="G46" s="192"/>
      <c r="H46" s="192"/>
      <c r="I46" s="192"/>
      <c r="J46" s="193"/>
      <c r="K46" s="31"/>
      <c r="L46" s="48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8"/>
      <c r="Y46" s="8"/>
      <c r="Z46" s="8"/>
      <c r="AA46" s="8"/>
      <c r="AB46" s="8"/>
      <c r="AC46" s="8"/>
      <c r="AD46" s="8"/>
      <c r="AE46" s="8"/>
    </row>
    <row r="47" spans="3:31" ht="19.5" customHeight="1">
      <c r="C47" s="44"/>
      <c r="D47" s="50"/>
      <c r="E47" s="50"/>
      <c r="F47" s="50"/>
      <c r="G47" s="50"/>
      <c r="H47" s="50"/>
      <c r="I47" s="50"/>
      <c r="J47" s="50"/>
      <c r="K47" s="31"/>
      <c r="L47" s="4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8"/>
      <c r="Y47" s="8"/>
      <c r="Z47" s="8"/>
      <c r="AA47" s="8"/>
      <c r="AB47" s="8"/>
      <c r="AC47" s="8"/>
      <c r="AD47" s="8"/>
      <c r="AE47" s="8"/>
    </row>
    <row r="48" spans="3:31" ht="17.25" customHeight="1">
      <c r="C48" s="44"/>
      <c r="D48" s="50"/>
      <c r="E48" s="50"/>
      <c r="F48" s="50"/>
      <c r="G48" s="50"/>
      <c r="H48" s="50"/>
      <c r="I48" s="50"/>
      <c r="J48" s="50"/>
      <c r="K48" s="31"/>
      <c r="L48" s="48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8"/>
      <c r="Y48" s="8"/>
      <c r="Z48" s="8"/>
      <c r="AA48" s="8"/>
      <c r="AB48" s="8"/>
      <c r="AC48" s="8"/>
      <c r="AD48" s="8"/>
      <c r="AE48" s="8"/>
    </row>
    <row r="49" spans="3:31" ht="15" customHeight="1">
      <c r="C49" s="44"/>
      <c r="D49" s="50"/>
      <c r="E49" s="50"/>
      <c r="F49" s="50"/>
      <c r="G49" s="50"/>
      <c r="H49" s="50"/>
      <c r="I49" s="50"/>
      <c r="J49" s="50"/>
      <c r="K49" s="31"/>
      <c r="L49" s="48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8"/>
      <c r="Y49" s="8"/>
      <c r="Z49" s="8"/>
      <c r="AA49" s="8"/>
      <c r="AB49" s="8"/>
      <c r="AC49" s="8"/>
      <c r="AD49" s="8"/>
      <c r="AE49" s="8"/>
    </row>
    <row r="50" spans="3:31" ht="18" customHeight="1">
      <c r="C50" s="44"/>
      <c r="D50" s="50"/>
      <c r="E50" s="50"/>
      <c r="F50" s="50"/>
      <c r="G50" s="50"/>
      <c r="H50" s="50"/>
      <c r="I50" s="50"/>
      <c r="J50" s="50"/>
      <c r="K50" s="31"/>
      <c r="L50" s="48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8"/>
      <c r="Y50" s="8"/>
      <c r="Z50" s="8"/>
      <c r="AA50" s="8"/>
      <c r="AB50" s="8"/>
      <c r="AC50" s="8"/>
      <c r="AD50" s="8"/>
      <c r="AE50" s="8"/>
    </row>
    <row r="51" spans="3:31" ht="18.75" customHeight="1">
      <c r="C51" s="44"/>
      <c r="D51" s="50"/>
      <c r="E51" s="50"/>
      <c r="F51" s="50"/>
      <c r="G51" s="50"/>
      <c r="H51" s="50"/>
      <c r="I51" s="50"/>
      <c r="J51" s="50"/>
      <c r="K51" s="31"/>
      <c r="L51" s="48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8"/>
      <c r="Y51" s="8"/>
      <c r="Z51" s="8"/>
      <c r="AA51" s="8"/>
      <c r="AB51" s="8"/>
      <c r="AC51" s="8"/>
      <c r="AD51" s="8"/>
      <c r="AE51" s="8"/>
    </row>
    <row r="52" spans="3:31" ht="21.75" customHeight="1">
      <c r="C52" s="44"/>
      <c r="D52" s="50"/>
      <c r="E52" s="50"/>
      <c r="F52" s="50"/>
      <c r="G52" s="50"/>
      <c r="H52" s="50"/>
      <c r="I52" s="50"/>
      <c r="J52" s="50"/>
      <c r="K52" s="31"/>
      <c r="L52" s="48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8"/>
      <c r="Y52" s="8"/>
      <c r="Z52" s="8"/>
      <c r="AA52" s="8"/>
      <c r="AB52" s="8"/>
      <c r="AC52" s="8"/>
      <c r="AD52" s="8"/>
      <c r="AE52" s="8"/>
    </row>
    <row r="53" spans="3:31" ht="21.75" customHeight="1">
      <c r="C53" s="44"/>
      <c r="D53" s="616"/>
      <c r="E53" s="616"/>
      <c r="F53" s="616"/>
      <c r="G53" s="616"/>
      <c r="H53" s="616"/>
      <c r="I53" s="616"/>
      <c r="J53" s="616"/>
      <c r="K53" s="31"/>
      <c r="L53" s="48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8"/>
      <c r="Y53" s="8"/>
      <c r="Z53" s="8"/>
      <c r="AA53" s="8"/>
      <c r="AB53" s="8"/>
      <c r="AC53" s="8"/>
      <c r="AD53" s="8"/>
      <c r="AE53" s="8"/>
    </row>
    <row r="54" spans="3:31" ht="21" customHeight="1">
      <c r="C54" s="44"/>
      <c r="D54" s="616"/>
      <c r="E54" s="616"/>
      <c r="F54" s="616"/>
      <c r="G54" s="616"/>
      <c r="H54" s="616"/>
      <c r="I54" s="616"/>
      <c r="J54" s="616"/>
      <c r="K54" s="31"/>
      <c r="L54" s="48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8"/>
      <c r="Y54" s="8"/>
      <c r="Z54" s="8"/>
      <c r="AA54" s="8"/>
      <c r="AB54" s="8"/>
      <c r="AC54" s="8"/>
      <c r="AD54" s="8"/>
      <c r="AE54" s="8"/>
    </row>
    <row r="55" spans="3:31" ht="19.5" customHeight="1">
      <c r="C55" s="44"/>
      <c r="D55" s="50"/>
      <c r="E55" s="50"/>
      <c r="F55" s="50"/>
      <c r="G55" s="50"/>
      <c r="H55" s="50"/>
      <c r="I55" s="50"/>
      <c r="J55" s="50"/>
      <c r="K55" s="31"/>
      <c r="L55" s="48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8"/>
      <c r="Y55" s="8"/>
      <c r="Z55" s="8"/>
      <c r="AA55" s="8"/>
      <c r="AB55" s="8"/>
      <c r="AC55" s="8"/>
      <c r="AD55" s="8"/>
      <c r="AE55" s="8"/>
    </row>
    <row r="56" spans="3:31" ht="18.75" customHeight="1">
      <c r="C56" s="44"/>
      <c r="D56" s="50"/>
      <c r="E56" s="50"/>
      <c r="F56" s="50"/>
      <c r="G56" s="50"/>
      <c r="H56" s="50"/>
      <c r="I56" s="50"/>
      <c r="J56" s="50"/>
      <c r="K56" s="31"/>
      <c r="L56" s="48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8"/>
      <c r="Y56" s="8"/>
      <c r="Z56" s="8"/>
      <c r="AA56" s="8"/>
      <c r="AB56" s="8"/>
      <c r="AC56" s="8"/>
      <c r="AD56" s="8"/>
      <c r="AE56" s="8"/>
    </row>
    <row r="57" spans="3:31" ht="18" customHeight="1">
      <c r="C57" s="44"/>
      <c r="D57" s="50"/>
      <c r="E57" s="50"/>
      <c r="F57" s="50"/>
      <c r="G57" s="50"/>
      <c r="H57" s="50"/>
      <c r="I57" s="50"/>
      <c r="J57" s="50"/>
      <c r="K57" s="31"/>
      <c r="L57" s="48"/>
      <c r="M57" s="48"/>
      <c r="N57" s="48"/>
      <c r="O57" s="48"/>
      <c r="P57" s="4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3:31" ht="18" customHeight="1">
      <c r="C58" s="44"/>
      <c r="D58" s="50"/>
      <c r="E58" s="50"/>
      <c r="F58" s="50"/>
      <c r="G58" s="50"/>
      <c r="H58" s="50"/>
      <c r="I58" s="50"/>
      <c r="J58" s="50"/>
      <c r="K58" s="31"/>
      <c r="L58" s="48"/>
      <c r="M58" s="48"/>
      <c r="N58" s="48"/>
      <c r="O58" s="48"/>
      <c r="P58" s="4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3:31" ht="12.75" customHeight="1">
      <c r="C59" s="44"/>
      <c r="D59" s="50"/>
      <c r="E59" s="50"/>
      <c r="F59" s="50"/>
      <c r="G59" s="50"/>
      <c r="H59" s="50"/>
      <c r="I59" s="50"/>
      <c r="J59" s="50"/>
      <c r="K59" s="31"/>
      <c r="L59" s="48"/>
      <c r="M59" s="48"/>
      <c r="N59" s="48"/>
      <c r="O59" s="48"/>
      <c r="P59" s="4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3:31" ht="12.75" customHeight="1">
      <c r="C60" s="44"/>
      <c r="D60" s="50"/>
      <c r="E60" s="50"/>
      <c r="F60" s="50"/>
      <c r="G60" s="50"/>
      <c r="H60" s="50"/>
      <c r="I60" s="50"/>
      <c r="J60" s="50"/>
      <c r="K60" s="31"/>
      <c r="L60" s="48"/>
      <c r="M60" s="48"/>
      <c r="N60" s="48"/>
      <c r="O60" s="48"/>
      <c r="P60" s="4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3:31" ht="12.75" customHeight="1">
      <c r="C61" s="44"/>
      <c r="D61" s="50"/>
      <c r="E61" s="50"/>
      <c r="F61" s="50"/>
      <c r="G61" s="50"/>
      <c r="H61" s="50"/>
      <c r="I61" s="50"/>
      <c r="J61" s="50"/>
      <c r="K61" s="31"/>
      <c r="L61" s="48"/>
      <c r="M61" s="48"/>
      <c r="N61" s="48"/>
      <c r="O61" s="48"/>
      <c r="P61" s="4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3:31" ht="12.75" customHeight="1">
      <c r="C62" s="44"/>
      <c r="D62" s="50"/>
      <c r="E62" s="50"/>
      <c r="F62" s="50"/>
      <c r="G62" s="50"/>
      <c r="H62" s="50"/>
      <c r="I62" s="50"/>
      <c r="J62" s="50"/>
      <c r="K62" s="31"/>
      <c r="L62" s="48"/>
      <c r="M62" s="48"/>
      <c r="N62" s="48"/>
      <c r="O62" s="48"/>
      <c r="P62" s="4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3:31" ht="12.75" customHeight="1">
      <c r="C63" s="44"/>
      <c r="D63" s="50"/>
      <c r="E63" s="50"/>
      <c r="F63" s="50"/>
      <c r="G63" s="50"/>
      <c r="H63" s="50"/>
      <c r="I63" s="50"/>
      <c r="J63" s="50"/>
      <c r="K63" s="31"/>
      <c r="L63" s="48"/>
      <c r="M63" s="48"/>
      <c r="N63" s="48"/>
      <c r="O63" s="48"/>
      <c r="P63" s="4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3:31" ht="12.75" customHeight="1">
      <c r="C64" s="44"/>
      <c r="D64" s="50"/>
      <c r="E64" s="50"/>
      <c r="F64" s="50"/>
      <c r="G64" s="50"/>
      <c r="H64" s="50"/>
      <c r="I64" s="50"/>
      <c r="J64" s="50"/>
      <c r="K64" s="31"/>
      <c r="L64" s="48"/>
      <c r="M64" s="48"/>
      <c r="N64" s="48"/>
      <c r="O64" s="48"/>
      <c r="P64" s="4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3:31" ht="12.75" customHeight="1">
      <c r="C65" s="44"/>
      <c r="D65" s="50"/>
      <c r="E65" s="50"/>
      <c r="F65" s="50"/>
      <c r="G65" s="50"/>
      <c r="H65" s="50"/>
      <c r="I65" s="50"/>
      <c r="J65" s="50"/>
      <c r="K65" s="31"/>
      <c r="L65" s="48"/>
      <c r="M65" s="48"/>
      <c r="N65" s="48"/>
      <c r="O65" s="48"/>
      <c r="P65" s="4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3:31" ht="12.75" customHeight="1">
      <c r="C66" s="44"/>
      <c r="D66" s="50"/>
      <c r="E66" s="50"/>
      <c r="F66" s="50"/>
      <c r="G66" s="50"/>
      <c r="H66" s="50"/>
      <c r="I66" s="50"/>
      <c r="J66" s="50"/>
      <c r="K66" s="31"/>
      <c r="L66" s="48"/>
      <c r="M66" s="48"/>
      <c r="N66" s="48"/>
      <c r="O66" s="48"/>
      <c r="P66" s="4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3:31" ht="12.75" customHeight="1">
      <c r="C67" s="44"/>
      <c r="D67" s="50"/>
      <c r="E67" s="50"/>
      <c r="F67" s="50"/>
      <c r="G67" s="50"/>
      <c r="H67" s="50"/>
      <c r="I67" s="50"/>
      <c r="J67" s="50"/>
      <c r="K67" s="31"/>
      <c r="L67" s="48"/>
      <c r="M67" s="48"/>
      <c r="N67" s="48"/>
      <c r="O67" s="48"/>
      <c r="P67" s="4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3:31" ht="12.75" customHeight="1">
      <c r="C68" s="44"/>
      <c r="D68" s="50"/>
      <c r="E68" s="50"/>
      <c r="F68" s="50"/>
      <c r="G68" s="50"/>
      <c r="H68" s="50"/>
      <c r="I68" s="50"/>
      <c r="J68" s="50"/>
      <c r="K68" s="31"/>
      <c r="L68" s="48"/>
      <c r="M68" s="48"/>
      <c r="N68" s="48"/>
      <c r="O68" s="48"/>
      <c r="P68" s="4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3:31" ht="12.75" customHeight="1">
      <c r="C69" s="44"/>
      <c r="D69" s="50"/>
      <c r="E69" s="50"/>
      <c r="F69" s="50"/>
      <c r="G69" s="50"/>
      <c r="H69" s="50"/>
      <c r="I69" s="50"/>
      <c r="J69" s="50"/>
      <c r="K69" s="31"/>
      <c r="L69" s="48"/>
      <c r="M69" s="48"/>
      <c r="N69" s="48"/>
      <c r="O69" s="48"/>
      <c r="P69" s="4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3:31" ht="12.75" customHeight="1">
      <c r="C70" s="44"/>
      <c r="D70" s="50"/>
      <c r="E70" s="50"/>
      <c r="F70" s="50"/>
      <c r="G70" s="50"/>
      <c r="H70" s="50"/>
      <c r="I70" s="50"/>
      <c r="J70" s="50"/>
      <c r="K70" s="48"/>
      <c r="L70" s="48"/>
      <c r="M70" s="48"/>
      <c r="N70" s="48"/>
      <c r="O70" s="48"/>
      <c r="P70" s="4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3:31" ht="12.75" customHeight="1">
      <c r="C71" s="44"/>
      <c r="D71" s="50"/>
      <c r="E71" s="50"/>
      <c r="F71" s="50"/>
      <c r="G71" s="50"/>
      <c r="H71" s="50"/>
      <c r="I71" s="50"/>
      <c r="J71" s="50"/>
      <c r="K71" s="48"/>
      <c r="L71" s="48"/>
      <c r="M71" s="48"/>
      <c r="N71" s="48"/>
      <c r="O71" s="48"/>
      <c r="P71" s="4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3:31" ht="12.75" customHeight="1">
      <c r="C72" s="44"/>
      <c r="D72" s="50"/>
      <c r="E72" s="50"/>
      <c r="F72" s="50"/>
      <c r="G72" s="50"/>
      <c r="H72" s="50"/>
      <c r="I72" s="50"/>
      <c r="J72" s="50"/>
      <c r="K72" s="48"/>
      <c r="L72" s="48"/>
      <c r="M72" s="48"/>
      <c r="N72" s="48"/>
      <c r="O72" s="48"/>
      <c r="P72" s="4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3:31" ht="12.75" customHeight="1">
      <c r="C73" s="44"/>
      <c r="D73" s="50"/>
      <c r="E73" s="50"/>
      <c r="F73" s="50"/>
      <c r="G73" s="50"/>
      <c r="H73" s="50"/>
      <c r="I73" s="50"/>
      <c r="J73" s="50"/>
      <c r="K73" s="48"/>
      <c r="L73" s="48"/>
      <c r="M73" s="48"/>
      <c r="N73" s="48"/>
      <c r="O73" s="48"/>
      <c r="P73" s="4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3:31" ht="12.75" customHeight="1">
      <c r="C74" s="44"/>
      <c r="D74" s="50"/>
      <c r="E74" s="50"/>
      <c r="F74" s="50"/>
      <c r="G74" s="50"/>
      <c r="H74" s="50"/>
      <c r="I74" s="50"/>
      <c r="J74" s="50"/>
      <c r="K74" s="48"/>
      <c r="L74" s="48"/>
      <c r="M74" s="48"/>
      <c r="N74" s="48"/>
      <c r="O74" s="48"/>
      <c r="P74" s="4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3:31" ht="12.75" customHeight="1">
      <c r="C75" s="44"/>
      <c r="D75" s="50"/>
      <c r="E75" s="50"/>
      <c r="F75" s="50"/>
      <c r="G75" s="50"/>
      <c r="H75" s="50"/>
      <c r="I75" s="50"/>
      <c r="J75" s="50"/>
      <c r="K75" s="48"/>
      <c r="L75" s="48"/>
      <c r="M75" s="48"/>
      <c r="N75" s="48"/>
      <c r="O75" s="48"/>
      <c r="P75" s="4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3:31" ht="12.75" customHeight="1">
      <c r="C76" s="44"/>
      <c r="D76" s="50"/>
      <c r="E76" s="50"/>
      <c r="F76" s="50"/>
      <c r="G76" s="50"/>
      <c r="H76" s="50"/>
      <c r="I76" s="50"/>
      <c r="J76" s="50"/>
      <c r="K76" s="48"/>
      <c r="L76" s="48"/>
      <c r="M76" s="48"/>
      <c r="N76" s="48"/>
      <c r="O76" s="48"/>
      <c r="P76" s="4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3:31" ht="12.75" customHeight="1">
      <c r="C77" s="44"/>
      <c r="D77" s="50"/>
      <c r="E77" s="50"/>
      <c r="F77" s="50"/>
      <c r="G77" s="50"/>
      <c r="H77" s="50"/>
      <c r="I77" s="50"/>
      <c r="J77" s="50"/>
      <c r="K77" s="48"/>
      <c r="L77" s="48"/>
      <c r="M77" s="48"/>
      <c r="N77" s="48"/>
      <c r="O77" s="48"/>
      <c r="P77" s="4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3:31" ht="12.75" customHeight="1">
      <c r="C78" s="44"/>
      <c r="D78" s="50"/>
      <c r="E78" s="50"/>
      <c r="F78" s="50"/>
      <c r="G78" s="50"/>
      <c r="H78" s="50"/>
      <c r="I78" s="50"/>
      <c r="J78" s="50"/>
      <c r="K78" s="48"/>
      <c r="L78" s="48"/>
      <c r="M78" s="48"/>
      <c r="N78" s="48"/>
      <c r="O78" s="48"/>
      <c r="P78" s="4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3:31" ht="12.75" customHeight="1">
      <c r="C79" s="44"/>
      <c r="D79" s="50"/>
      <c r="E79" s="50"/>
      <c r="F79" s="50"/>
      <c r="G79" s="50"/>
      <c r="H79" s="50"/>
      <c r="I79" s="50"/>
      <c r="J79" s="50"/>
      <c r="K79" s="48"/>
      <c r="L79" s="48"/>
      <c r="M79" s="48"/>
      <c r="N79" s="48"/>
      <c r="O79" s="48"/>
      <c r="P79" s="4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3:31" ht="12.75" customHeight="1">
      <c r="C80" s="44"/>
      <c r="D80" s="50"/>
      <c r="E80" s="50"/>
      <c r="F80" s="50"/>
      <c r="G80" s="50"/>
      <c r="H80" s="50"/>
      <c r="I80" s="50"/>
      <c r="J80" s="50"/>
      <c r="K80" s="48"/>
      <c r="L80" s="48"/>
      <c r="M80" s="48"/>
      <c r="N80" s="48"/>
      <c r="O80" s="48"/>
      <c r="P80" s="4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3:31" ht="12.75" customHeight="1">
      <c r="C81" s="44"/>
      <c r="D81" s="50"/>
      <c r="E81" s="50"/>
      <c r="F81" s="50"/>
      <c r="G81" s="50"/>
      <c r="H81" s="50"/>
      <c r="I81" s="50"/>
      <c r="J81" s="50"/>
      <c r="K81" s="48"/>
      <c r="L81" s="48"/>
      <c r="M81" s="48"/>
      <c r="N81" s="48"/>
      <c r="O81" s="48"/>
      <c r="P81" s="4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3:31" ht="12.75" customHeight="1">
      <c r="C82" s="44"/>
      <c r="D82" s="50"/>
      <c r="E82" s="50"/>
      <c r="F82" s="50"/>
      <c r="G82" s="50"/>
      <c r="H82" s="50"/>
      <c r="I82" s="50"/>
      <c r="J82" s="50"/>
      <c r="K82" s="48"/>
      <c r="L82" s="48"/>
      <c r="M82" s="48"/>
      <c r="N82" s="48"/>
      <c r="O82" s="48"/>
      <c r="P82" s="4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3:31" ht="12.75" customHeight="1">
      <c r="C83" s="44"/>
      <c r="D83" s="50"/>
      <c r="E83" s="50"/>
      <c r="F83" s="50"/>
      <c r="G83" s="50"/>
      <c r="H83" s="50"/>
      <c r="I83" s="50"/>
      <c r="J83" s="50"/>
      <c r="K83" s="48"/>
      <c r="L83" s="48"/>
      <c r="M83" s="48"/>
      <c r="N83" s="48"/>
      <c r="O83" s="48"/>
      <c r="P83" s="4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ht="12.75" customHeight="1">
      <c r="D84" s="1"/>
      <c r="E84" s="31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ht="12.75" customHeight="1">
      <c r="D85" s="1"/>
      <c r="E85" s="31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ht="12.75" customHeight="1">
      <c r="D86" s="1"/>
      <c r="E86" s="31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ht="12.75" customHeight="1">
      <c r="D87" s="1"/>
      <c r="E87" s="31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ht="12.75" customHeight="1">
      <c r="D88" s="1"/>
      <c r="E88" s="31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ht="12.75" customHeight="1">
      <c r="D89" s="1"/>
      <c r="E89" s="31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ht="12.75" customHeight="1">
      <c r="D90" s="1"/>
      <c r="E90" s="31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ht="12.75" customHeight="1">
      <c r="D91" s="1"/>
      <c r="E91" s="31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ht="12.75" customHeight="1">
      <c r="D92" s="1"/>
      <c r="E92" s="31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ht="12.75" customHeight="1">
      <c r="D93" s="1"/>
      <c r="E93" s="31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ht="12.75" customHeight="1">
      <c r="D94" s="1"/>
      <c r="E94" s="31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ht="12.75" customHeight="1">
      <c r="D95" s="1"/>
      <c r="E95" s="31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ht="12.75" customHeight="1">
      <c r="D96" s="1"/>
      <c r="E96" s="31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ht="12.75" customHeight="1">
      <c r="D97" s="1"/>
      <c r="E97" s="31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ht="12.75" customHeight="1">
      <c r="D98" s="1"/>
      <c r="E98" s="31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ht="12.75" customHeight="1">
      <c r="D99" s="1"/>
      <c r="E99" s="31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ht="12.75" customHeight="1">
      <c r="D100" s="1"/>
      <c r="E100" s="31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ht="12.75" customHeight="1">
      <c r="D101" s="1"/>
      <c r="E101" s="31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ht="12.75" customHeight="1">
      <c r="D102" s="1"/>
      <c r="E102" s="31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ht="12.75" customHeight="1">
      <c r="D103" s="1"/>
      <c r="E103" s="31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ht="12.75" customHeight="1">
      <c r="D104" s="1"/>
      <c r="E104" s="31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ht="12.75" customHeight="1">
      <c r="D105" s="1"/>
      <c r="E105" s="31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ht="12.75" customHeight="1">
      <c r="D106" s="1"/>
      <c r="E106" s="31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ht="12.75" customHeight="1">
      <c r="D107" s="1"/>
      <c r="E107" s="3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ht="12.75" customHeight="1">
      <c r="D108" s="1"/>
      <c r="E108" s="31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ht="12.75" customHeight="1">
      <c r="D109" s="1"/>
      <c r="E109" s="31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ht="12.75" customHeight="1">
      <c r="D110" s="1"/>
      <c r="E110" s="31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ht="12.75" customHeight="1">
      <c r="D111" s="1"/>
      <c r="E111" s="31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ht="12.75" customHeight="1">
      <c r="D112" s="1"/>
      <c r="E112" s="31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ht="12.75" customHeight="1">
      <c r="D113" s="1"/>
      <c r="E113" s="31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ht="12.75" customHeight="1">
      <c r="D114" s="1"/>
      <c r="E114" s="31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ht="12.75" customHeight="1">
      <c r="D115" s="1"/>
      <c r="E115" s="31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ht="12.75" customHeight="1">
      <c r="D116" s="1"/>
      <c r="E116" s="31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4:31" ht="12.75" customHeight="1">
      <c r="D117" s="1"/>
      <c r="E117" s="31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4:31" ht="12.75" customHeight="1">
      <c r="D118" s="1"/>
      <c r="E118" s="31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4:31" ht="12.75" customHeight="1">
      <c r="D119" s="1"/>
      <c r="E119" s="31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4:31" ht="12.75" customHeight="1">
      <c r="D120" s="1"/>
      <c r="E120" s="31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4:31" ht="12.75" customHeight="1">
      <c r="D121" s="1"/>
      <c r="E121" s="31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4:31" ht="12.75" customHeight="1">
      <c r="D122" s="1"/>
      <c r="E122" s="31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4:31" ht="12.75" customHeight="1">
      <c r="D123" s="1"/>
      <c r="E123" s="31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4:31" ht="12.75" customHeight="1">
      <c r="D124" s="1"/>
      <c r="E124" s="31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4:31" ht="12.75" customHeight="1">
      <c r="D125" s="1"/>
      <c r="E125" s="31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4:31" ht="12.75" customHeight="1">
      <c r="D126" s="1"/>
      <c r="E126" s="31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4:28" ht="12.75" customHeight="1">
      <c r="D127" s="1"/>
      <c r="E127" s="31"/>
      <c r="F127" s="1"/>
      <c r="G127" s="1"/>
      <c r="H127" s="1"/>
      <c r="I127" s="1"/>
      <c r="J127" s="1"/>
      <c r="K127" s="48"/>
      <c r="L127" s="48"/>
      <c r="M127" s="48"/>
      <c r="N127" s="48"/>
      <c r="O127" s="48"/>
      <c r="P127" s="48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4:28" ht="12.75" customHeight="1">
      <c r="D128" s="1"/>
      <c r="E128" s="51"/>
      <c r="F128" s="1"/>
      <c r="G128" s="1"/>
      <c r="H128" s="1"/>
      <c r="I128" s="1"/>
      <c r="J128" s="1"/>
      <c r="K128" s="48"/>
      <c r="L128" s="48"/>
      <c r="M128" s="48"/>
      <c r="N128" s="48"/>
      <c r="O128" s="48"/>
      <c r="P128" s="48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ht="12.75" customHeight="1">
      <c r="D129" s="1"/>
      <c r="E129" s="51"/>
      <c r="F129" s="1"/>
      <c r="G129" s="1"/>
      <c r="H129" s="1"/>
      <c r="I129" s="1"/>
      <c r="J129" s="1"/>
      <c r="K129" s="48"/>
      <c r="L129" s="48"/>
      <c r="M129" s="48"/>
      <c r="N129" s="48"/>
      <c r="O129" s="48"/>
      <c r="P129" s="48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ht="12.75" customHeight="1">
      <c r="D130" s="1"/>
      <c r="E130" s="51"/>
      <c r="F130" s="1"/>
      <c r="G130" s="1"/>
      <c r="H130" s="1"/>
      <c r="I130" s="1"/>
      <c r="J130" s="1"/>
      <c r="K130" s="48"/>
      <c r="L130" s="48"/>
      <c r="M130" s="48"/>
      <c r="N130" s="48"/>
      <c r="O130" s="48"/>
      <c r="P130" s="48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ht="12.75" customHeight="1">
      <c r="D131" s="1"/>
      <c r="E131" s="51"/>
      <c r="F131" s="1"/>
      <c r="G131" s="1"/>
      <c r="H131" s="1"/>
      <c r="I131" s="1"/>
      <c r="J131" s="1"/>
      <c r="K131" s="1"/>
      <c r="L131" s="48"/>
      <c r="M131" s="48"/>
      <c r="N131" s="48"/>
      <c r="O131" s="48"/>
      <c r="P131" s="48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28" ht="15.75">
      <c r="D132" s="1"/>
      <c r="E132" s="5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4:28" ht="15.75">
      <c r="D133" s="1"/>
      <c r="E133" s="5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4:28" ht="15.75">
      <c r="D134" s="1"/>
      <c r="E134" s="5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4:28" ht="15.75">
      <c r="D135" s="1"/>
      <c r="E135" s="5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4:28" ht="15.75">
      <c r="D136" s="1"/>
      <c r="E136" s="5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4:28" ht="15.75">
      <c r="D137" s="1"/>
      <c r="E137" s="5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4:28" ht="15.75">
      <c r="D138" s="1"/>
      <c r="E138" s="5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4:28" ht="15.75">
      <c r="D139" s="1"/>
      <c r="E139" s="5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4:28" ht="15.75">
      <c r="D140" s="1"/>
      <c r="E140" s="5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4:28" ht="15.75">
      <c r="D141" s="1"/>
      <c r="E141" s="5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4:28" ht="15.75">
      <c r="D142" s="1"/>
      <c r="E142" s="5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4:28" ht="15.75">
      <c r="D143" s="1"/>
      <c r="E143" s="5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4:28" ht="15.75">
      <c r="D144" s="1"/>
      <c r="E144" s="5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4:28" ht="15.75">
      <c r="D145" s="1"/>
      <c r="E145" s="5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 ht="15.75">
      <c r="D146" s="1"/>
      <c r="E146" s="5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 ht="15.75">
      <c r="D147" s="1"/>
      <c r="E147" s="5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ht="15.75">
      <c r="D148" s="1"/>
      <c r="E148" s="5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ht="15.75">
      <c r="D149" s="1"/>
      <c r="E149" s="5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ht="15.75">
      <c r="D150" s="1"/>
      <c r="E150" s="5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ht="15.75">
      <c r="D151" s="1"/>
      <c r="E151" s="5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ht="15.75">
      <c r="D152" s="1"/>
      <c r="E152" s="5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ht="15.75">
      <c r="D153" s="1"/>
      <c r="E153" s="5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ht="15.75">
      <c r="D154" s="1"/>
      <c r="E154" s="5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ht="15.75">
      <c r="D155" s="1"/>
      <c r="E155" s="5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ht="15.75">
      <c r="D156" s="1"/>
      <c r="E156" s="5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ht="15.75">
      <c r="D157" s="1"/>
      <c r="E157" s="5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ht="15.75">
      <c r="D158" s="1"/>
      <c r="E158" s="5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ht="15.75">
      <c r="D159" s="1"/>
      <c r="E159" s="5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ht="15.75">
      <c r="D160" s="1"/>
      <c r="E160" s="5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ht="15.75">
      <c r="D161" s="1"/>
      <c r="E161" s="5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ht="15.75">
      <c r="D162" s="1"/>
      <c r="E162" s="5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ht="15.75">
      <c r="D163" s="1"/>
      <c r="E163" s="5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ht="15.75">
      <c r="D164" s="1"/>
      <c r="E164" s="5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ht="15.75">
      <c r="D165" s="1"/>
      <c r="E165" s="5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ht="15.75">
      <c r="D166" s="1"/>
      <c r="E166" s="5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ht="15.75">
      <c r="D167" s="1"/>
      <c r="E167" s="5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ht="15.75">
      <c r="D168" s="1"/>
      <c r="E168" s="5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ht="15.75">
      <c r="D169" s="1"/>
      <c r="E169" s="5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ht="15.75">
      <c r="D170" s="1"/>
      <c r="E170" s="5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ht="15.75">
      <c r="D171" s="1"/>
      <c r="E171" s="5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ht="15.75">
      <c r="D172" s="1"/>
      <c r="E172" s="5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ht="15.75">
      <c r="D173" s="1"/>
      <c r="E173" s="5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ht="15.75">
      <c r="D174" s="1"/>
      <c r="E174" s="5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ht="15.75">
      <c r="D175" s="1"/>
      <c r="E175" s="5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ht="15.75">
      <c r="D176" s="1"/>
      <c r="E176" s="5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ht="15.75">
      <c r="D177" s="1"/>
      <c r="E177" s="5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ht="15.75">
      <c r="D178" s="1"/>
      <c r="E178" s="5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ht="15.75">
      <c r="D179" s="1"/>
      <c r="E179" s="5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ht="15.75">
      <c r="D180" s="1"/>
      <c r="E180" s="5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ht="15.75">
      <c r="D181" s="1"/>
      <c r="E181" s="5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ht="15.75">
      <c r="D182" s="1"/>
      <c r="E182" s="5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ht="15.75">
      <c r="D183" s="1"/>
      <c r="E183" s="5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ht="15.75">
      <c r="D184" s="1"/>
      <c r="E184" s="5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ht="15.75">
      <c r="D185" s="1"/>
      <c r="E185" s="5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ht="15.75">
      <c r="D186" s="1"/>
      <c r="E186" s="5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ht="15.75">
      <c r="D187" s="1"/>
      <c r="E187" s="5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ht="15.75">
      <c r="D188" s="1"/>
      <c r="E188" s="5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ht="15.75">
      <c r="D189" s="1"/>
      <c r="E189" s="5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ht="15.75">
      <c r="D190" s="1"/>
      <c r="E190" s="5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ht="15.75">
      <c r="D191" s="1"/>
      <c r="E191" s="5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ht="15.75">
      <c r="D192" s="1"/>
      <c r="E192" s="5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ht="15.75">
      <c r="D193" s="1"/>
      <c r="E193" s="5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ht="15.75">
      <c r="D194" s="1"/>
      <c r="E194" s="5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ht="15.75">
      <c r="D195" s="1"/>
      <c r="E195" s="5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ht="15.75">
      <c r="D196" s="1"/>
      <c r="E196" s="5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ht="15.75">
      <c r="D197" s="1"/>
      <c r="E197" s="5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ht="15.75">
      <c r="D198" s="1"/>
      <c r="E198" s="5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ht="15.75">
      <c r="D199" s="1"/>
      <c r="E199" s="5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ht="15.75">
      <c r="D200" s="1"/>
      <c r="E200" s="5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ht="15.75">
      <c r="D201" s="1"/>
      <c r="E201" s="5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ht="15.75">
      <c r="D202" s="1"/>
      <c r="E202" s="5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ht="15.75">
      <c r="D203" s="1"/>
      <c r="E203" s="5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ht="15.75">
      <c r="D204" s="1"/>
      <c r="E204" s="5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ht="15.75">
      <c r="D205" s="1"/>
      <c r="E205" s="5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ht="15.75">
      <c r="D206" s="1"/>
      <c r="E206" s="5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ht="15.75">
      <c r="D207" s="1"/>
      <c r="E207" s="5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ht="15.75">
      <c r="D208" s="1"/>
      <c r="E208" s="5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ht="15.75">
      <c r="D209" s="1"/>
      <c r="E209" s="5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ht="15.75">
      <c r="D210" s="1"/>
      <c r="E210" s="5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ht="15.75">
      <c r="D211" s="1"/>
      <c r="E211" s="5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ht="15.75">
      <c r="D212" s="1"/>
      <c r="E212" s="5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ht="15.75">
      <c r="D213" s="1"/>
      <c r="E213" s="5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ht="15.75">
      <c r="D214" s="1"/>
      <c r="E214" s="5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ht="15.75">
      <c r="D215" s="1"/>
      <c r="E215" s="5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ht="15.75">
      <c r="D216" s="1"/>
      <c r="E216" s="5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ht="15.75">
      <c r="D217" s="1"/>
      <c r="E217" s="5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ht="15.75">
      <c r="D218" s="1"/>
      <c r="E218" s="5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ht="15.75">
      <c r="D219" s="1"/>
      <c r="E219" s="5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ht="15.75">
      <c r="D220" s="1"/>
      <c r="E220" s="5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ht="15.75">
      <c r="D221" s="1"/>
      <c r="E221" s="5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ht="15.75">
      <c r="D222" s="1"/>
      <c r="E222" s="5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ht="15.75">
      <c r="D223" s="1"/>
      <c r="E223" s="5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ht="15.75">
      <c r="D224" s="1"/>
      <c r="E224" s="5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ht="15.75">
      <c r="D225" s="1"/>
      <c r="E225" s="5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ht="15.75">
      <c r="D226" s="1"/>
      <c r="E226" s="5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ht="15.75">
      <c r="D227" s="1"/>
      <c r="E227" s="5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ht="15.75">
      <c r="D228" s="1"/>
      <c r="E228" s="5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ht="15.75">
      <c r="D229" s="1"/>
      <c r="E229" s="5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ht="15.75">
      <c r="D230" s="1"/>
      <c r="E230" s="5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ht="15.75">
      <c r="D231" s="1"/>
      <c r="E231" s="5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ht="15.75">
      <c r="D232" s="1"/>
      <c r="E232" s="5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ht="15.75">
      <c r="D233" s="1"/>
      <c r="E233" s="5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ht="15.75">
      <c r="D234" s="1"/>
      <c r="E234" s="5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ht="15.75">
      <c r="D235" s="1"/>
      <c r="E235" s="5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ht="15.75">
      <c r="D236" s="1"/>
      <c r="E236" s="5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ht="15.75">
      <c r="D237" s="1"/>
      <c r="E237" s="5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ht="15.75">
      <c r="D238" s="1"/>
      <c r="E238" s="5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ht="15.75">
      <c r="D239" s="1"/>
      <c r="E239" s="5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ht="15.75">
      <c r="D240" s="1"/>
      <c r="E240" s="5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ht="15.75">
      <c r="D241" s="1"/>
      <c r="E241" s="5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ht="15.75">
      <c r="D242" s="1"/>
      <c r="E242" s="5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ht="15.75">
      <c r="D243" s="1"/>
      <c r="E243" s="5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ht="15.75">
      <c r="D244" s="1"/>
      <c r="E244" s="5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ht="15.75">
      <c r="D245" s="1"/>
      <c r="E245" s="5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ht="15.75">
      <c r="D246" s="1"/>
      <c r="E246" s="5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ht="15.75">
      <c r="D247" s="1"/>
      <c r="E247" s="5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4:28" ht="15.75">
      <c r="D248" s="1"/>
      <c r="E248" s="5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4:28" ht="15.75">
      <c r="D249" s="1"/>
      <c r="E249" s="5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4:28" ht="15.75">
      <c r="D250" s="1"/>
      <c r="E250" s="5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4:28" ht="15.75">
      <c r="D251" s="1"/>
      <c r="E251" s="5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4:28" ht="15.75">
      <c r="D252" s="1"/>
      <c r="E252" s="5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4:28" ht="15.75">
      <c r="D253" s="1"/>
      <c r="E253" s="5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4:28" ht="15.75">
      <c r="D254" s="1"/>
      <c r="E254" s="5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4:28" ht="15.75">
      <c r="D255" s="1"/>
      <c r="E255" s="5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4:28" ht="15.75">
      <c r="D256" s="1"/>
      <c r="E256" s="5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4:28" ht="15.75">
      <c r="D257" s="1"/>
      <c r="E257" s="5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4:28" ht="15.75">
      <c r="D258" s="1"/>
      <c r="E258" s="5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4:28" ht="15.75">
      <c r="D259" s="1"/>
      <c r="E259" s="5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4:28" ht="15.75">
      <c r="D260" s="1"/>
      <c r="E260" s="5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4:28" ht="15.75">
      <c r="D261" s="1"/>
      <c r="E261" s="5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4:28" ht="15.75">
      <c r="D262" s="1"/>
      <c r="E262" s="5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4:28" ht="15.75">
      <c r="D263" s="1"/>
      <c r="E263" s="5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4:28" ht="15.75">
      <c r="D264" s="1"/>
      <c r="E264" s="5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4:28" ht="15.75">
      <c r="D265" s="1"/>
      <c r="E265" s="5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4:28" ht="15.75">
      <c r="D266" s="1"/>
      <c r="E266" s="5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4:28" ht="15.75">
      <c r="D267" s="1"/>
      <c r="E267" s="5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4:28" ht="15.75">
      <c r="D268" s="1"/>
      <c r="E268" s="5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4:28" ht="15.75">
      <c r="D269" s="1"/>
      <c r="E269" s="5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4:28" ht="15.75">
      <c r="D270" s="1"/>
      <c r="E270" s="5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4:28" ht="15.75">
      <c r="D271" s="1"/>
      <c r="E271" s="5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4:28" ht="15.75">
      <c r="D272" s="1"/>
      <c r="E272" s="5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4:28" ht="15.75">
      <c r="D273" s="1"/>
      <c r="E273" s="5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4:28" ht="15.75">
      <c r="D274" s="1"/>
      <c r="E274" s="5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4:28" ht="15.75">
      <c r="D275" s="1"/>
      <c r="E275" s="5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4:28" ht="15.75">
      <c r="D276" s="1"/>
      <c r="E276" s="5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4:28" ht="15.75">
      <c r="D277" s="1"/>
      <c r="E277" s="5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4:28" ht="15.75">
      <c r="D278" s="1"/>
      <c r="E278" s="5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4:28" ht="15.75">
      <c r="D279" s="1"/>
      <c r="E279" s="5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4:28" ht="15.75">
      <c r="D280" s="1"/>
      <c r="E280" s="5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4:28" ht="15.75">
      <c r="D281" s="1"/>
      <c r="E281" s="5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4:28" ht="15.75">
      <c r="D282" s="1"/>
      <c r="E282" s="5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4:28" ht="15.75">
      <c r="D283" s="1"/>
      <c r="E283" s="5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4:28" ht="15.75">
      <c r="D284" s="1"/>
      <c r="E284" s="5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4:28" ht="15.75">
      <c r="D285" s="1"/>
      <c r="E285" s="5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4:28" ht="15.75">
      <c r="D286" s="1"/>
      <c r="E286" s="5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4:28" ht="15.75">
      <c r="D287" s="1"/>
      <c r="E287" s="5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4:28" ht="15.75">
      <c r="D288" s="1"/>
      <c r="E288" s="5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4:28" ht="15.75">
      <c r="D289" s="1"/>
      <c r="E289" s="5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4:28" ht="15.75">
      <c r="D290" s="1"/>
      <c r="E290" s="5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4:28" ht="15.75">
      <c r="D291" s="1"/>
      <c r="E291" s="5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4:28" ht="15.75">
      <c r="D292" s="1"/>
      <c r="E292" s="5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4:28" ht="15.75">
      <c r="D293" s="1"/>
      <c r="E293" s="5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4:28" ht="15.75">
      <c r="D294" s="1"/>
      <c r="E294" s="5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4:28" ht="15.75">
      <c r="D295" s="1"/>
      <c r="E295" s="5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4:28" ht="15.75">
      <c r="D296" s="1"/>
      <c r="E296" s="5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4:28" ht="15.75">
      <c r="D297" s="1"/>
      <c r="E297" s="5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4:28" ht="15.75">
      <c r="D298" s="1"/>
      <c r="E298" s="5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4:28" ht="15.75">
      <c r="D299" s="1"/>
      <c r="E299" s="5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4:28" ht="15.75">
      <c r="D300" s="1"/>
      <c r="E300" s="5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4:28" ht="15.75">
      <c r="D301" s="1"/>
      <c r="E301" s="5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4:28" ht="15.75">
      <c r="D302" s="1"/>
      <c r="E302" s="5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4:28" ht="15.75">
      <c r="D303" s="1"/>
      <c r="E303" s="5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4:28" ht="15.75">
      <c r="D304" s="1"/>
      <c r="E304" s="5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4:28" ht="15.75">
      <c r="D305" s="1"/>
      <c r="E305" s="5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4:28" ht="15.75">
      <c r="D306" s="1"/>
      <c r="E306" s="5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4:28" ht="15.75">
      <c r="D307" s="1"/>
      <c r="E307" s="5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4:28" ht="15.75">
      <c r="D308" s="1"/>
      <c r="E308" s="5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4:28" ht="15.75">
      <c r="D309" s="1"/>
      <c r="E309" s="5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4:28" ht="15.75">
      <c r="D310" s="1"/>
      <c r="E310" s="5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4:28" ht="15.75">
      <c r="D311" s="1"/>
      <c r="E311" s="5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4:28" ht="15.75">
      <c r="D312" s="1"/>
      <c r="E312" s="5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4:28" ht="15.75">
      <c r="D313" s="1"/>
      <c r="E313" s="5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4:28" ht="15.75">
      <c r="D314" s="1"/>
      <c r="E314" s="5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4:28" ht="15.75">
      <c r="D315" s="1"/>
      <c r="E315" s="5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4:28" ht="15.75">
      <c r="D316" s="1"/>
      <c r="E316" s="5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4:28" ht="15.75">
      <c r="D317" s="1"/>
      <c r="E317" s="5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4:28" ht="15.75">
      <c r="D318" s="1"/>
      <c r="E318" s="5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4:28" ht="15.75">
      <c r="D319" s="1"/>
      <c r="E319" s="5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4:28" ht="15.75">
      <c r="D320" s="1"/>
      <c r="E320" s="5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4:28" ht="15.75">
      <c r="D321" s="1"/>
      <c r="E321" s="5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4:28" ht="15.75">
      <c r="D322" s="1"/>
      <c r="E322" s="5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4:28" ht="15.75">
      <c r="D323" s="1"/>
      <c r="E323" s="5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4:28" ht="15.75">
      <c r="D324" s="1"/>
      <c r="E324" s="5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4:28" ht="15.75">
      <c r="D325" s="1"/>
      <c r="E325" s="5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4:28" ht="15.75">
      <c r="D326" s="1"/>
      <c r="E326" s="5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4:28" ht="15.75">
      <c r="D327" s="1"/>
      <c r="E327" s="5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4:28" ht="15.75">
      <c r="D328" s="1"/>
      <c r="E328" s="5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4:28" ht="15.75">
      <c r="D329" s="1"/>
      <c r="E329" s="5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4:28" ht="15.75">
      <c r="D330" s="1"/>
      <c r="E330" s="5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4:28" ht="15.75">
      <c r="D331" s="1"/>
      <c r="E331" s="5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4:28" ht="15.75">
      <c r="D332" s="1"/>
      <c r="E332" s="5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4:28" ht="15.75">
      <c r="D333" s="1"/>
      <c r="E333" s="5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4:28" ht="15.75">
      <c r="D334" s="1"/>
      <c r="E334" s="5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4:28" ht="15.75">
      <c r="D335" s="1"/>
      <c r="E335" s="5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4:28" ht="15.75">
      <c r="D336" s="1"/>
      <c r="E336" s="5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4:28" ht="15.75">
      <c r="D337" s="1"/>
      <c r="E337" s="5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4:28" ht="15.75">
      <c r="D338" s="1"/>
      <c r="E338" s="5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4:28" ht="15.75">
      <c r="D339" s="1"/>
      <c r="E339" s="5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4:28" ht="15.75">
      <c r="D340" s="1"/>
      <c r="E340" s="5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4:28" ht="15.75">
      <c r="D341" s="1"/>
      <c r="E341" s="5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4:28" ht="15.75">
      <c r="D342" s="1"/>
      <c r="E342" s="5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4:28" ht="15.75">
      <c r="D343" s="1"/>
      <c r="E343" s="5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4:28" ht="15.75">
      <c r="D344" s="1"/>
      <c r="E344" s="5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1:28" ht="15.7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1:28" ht="15.7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1:28" ht="15.7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1:28" ht="15.7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</sheetData>
  <mergeCells count="33">
    <mergeCell ref="M6:W6"/>
    <mergeCell ref="M7:W7"/>
    <mergeCell ref="D53:J53"/>
    <mergeCell ref="D54:J54"/>
    <mergeCell ref="M10:W10"/>
    <mergeCell ref="C13:E13"/>
    <mergeCell ref="C14:D14"/>
    <mergeCell ref="C15:J15"/>
    <mergeCell ref="C16:J16"/>
    <mergeCell ref="C17:J17"/>
    <mergeCell ref="C2:J3"/>
    <mergeCell ref="C5:J6"/>
    <mergeCell ref="C7:J8"/>
    <mergeCell ref="C9:J10"/>
    <mergeCell ref="C18:J18"/>
    <mergeCell ref="C19:J19"/>
    <mergeCell ref="C20:J20"/>
    <mergeCell ref="C21:J21"/>
    <mergeCell ref="C22:J22"/>
    <mergeCell ref="C23:J23"/>
    <mergeCell ref="D43:E43"/>
    <mergeCell ref="C28:J28"/>
    <mergeCell ref="C29:J29"/>
    <mergeCell ref="C30:J30"/>
    <mergeCell ref="C37:D37"/>
    <mergeCell ref="C38:J38"/>
    <mergeCell ref="D42:E42"/>
    <mergeCell ref="C27:J27"/>
    <mergeCell ref="C35:J35"/>
    <mergeCell ref="C31:J31"/>
    <mergeCell ref="C32:J32"/>
    <mergeCell ref="C33:J33"/>
    <mergeCell ref="C34:J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J21"/>
  <sheetViews>
    <sheetView rightToLeft="1" workbookViewId="0" topLeftCell="A1">
      <selection activeCell="D7" sqref="D7:J8"/>
    </sheetView>
  </sheetViews>
  <sheetFormatPr defaultColWidth="9.140625" defaultRowHeight="12.75"/>
  <cols>
    <col min="4" max="4" width="5.28125" style="0" customWidth="1"/>
    <col min="7" max="7" width="13.00390625" style="0" customWidth="1"/>
    <col min="9" max="9" width="15.8515625" style="0" customWidth="1"/>
  </cols>
  <sheetData>
    <row r="1" ht="13.5" thickBot="1"/>
    <row r="2" spans="4:10" ht="12.75">
      <c r="D2" s="609" t="s">
        <v>442</v>
      </c>
      <c r="E2" s="610"/>
      <c r="F2" s="610"/>
      <c r="G2" s="610"/>
      <c r="H2" s="610"/>
      <c r="I2" s="610"/>
      <c r="J2" s="611"/>
    </row>
    <row r="3" spans="4:10" ht="13.5" thickBot="1">
      <c r="D3" s="612"/>
      <c r="E3" s="613"/>
      <c r="F3" s="613"/>
      <c r="G3" s="613"/>
      <c r="H3" s="613"/>
      <c r="I3" s="613"/>
      <c r="J3" s="614"/>
    </row>
    <row r="4" ht="13.5" thickBot="1"/>
    <row r="5" spans="4:10" ht="12.75">
      <c r="D5" s="582" t="s">
        <v>822</v>
      </c>
      <c r="E5" s="583"/>
      <c r="F5" s="583"/>
      <c r="G5" s="583"/>
      <c r="H5" s="583"/>
      <c r="I5" s="583"/>
      <c r="J5" s="584"/>
    </row>
    <row r="6" spans="4:10" ht="12.75">
      <c r="D6" s="585"/>
      <c r="E6" s="586"/>
      <c r="F6" s="586"/>
      <c r="G6" s="586"/>
      <c r="H6" s="586"/>
      <c r="I6" s="586"/>
      <c r="J6" s="587"/>
    </row>
    <row r="7" spans="4:10" ht="12.75">
      <c r="D7" s="585" t="s">
        <v>121</v>
      </c>
      <c r="E7" s="586"/>
      <c r="F7" s="586"/>
      <c r="G7" s="586"/>
      <c r="H7" s="586"/>
      <c r="I7" s="586"/>
      <c r="J7" s="587"/>
    </row>
    <row r="8" spans="4:10" ht="12.75">
      <c r="D8" s="585"/>
      <c r="E8" s="586"/>
      <c r="F8" s="586"/>
      <c r="G8" s="586"/>
      <c r="H8" s="586"/>
      <c r="I8" s="586"/>
      <c r="J8" s="587"/>
    </row>
    <row r="9" spans="4:10" ht="12.75">
      <c r="D9" s="585" t="s">
        <v>414</v>
      </c>
      <c r="E9" s="586"/>
      <c r="F9" s="586"/>
      <c r="G9" s="586"/>
      <c r="H9" s="586"/>
      <c r="I9" s="586"/>
      <c r="J9" s="587"/>
    </row>
    <row r="10" spans="4:10" ht="13.5" thickBot="1">
      <c r="D10" s="588"/>
      <c r="E10" s="589"/>
      <c r="F10" s="589"/>
      <c r="G10" s="589"/>
      <c r="H10" s="589"/>
      <c r="I10" s="589"/>
      <c r="J10" s="550"/>
    </row>
    <row r="13" ht="13.5" thickBot="1"/>
    <row r="14" spans="4:10" ht="12.75">
      <c r="D14" s="607" t="s">
        <v>443</v>
      </c>
      <c r="E14" s="608"/>
      <c r="F14" s="608"/>
      <c r="G14" s="608"/>
      <c r="H14" s="608"/>
      <c r="I14" s="608"/>
      <c r="J14" s="618"/>
    </row>
    <row r="15" spans="4:10" ht="12.75">
      <c r="D15" s="601"/>
      <c r="E15" s="602"/>
      <c r="F15" s="602"/>
      <c r="G15" s="602"/>
      <c r="H15" s="602"/>
      <c r="I15" s="602"/>
      <c r="J15" s="603"/>
    </row>
    <row r="16" spans="4:10" ht="12.75">
      <c r="D16" s="601" t="s">
        <v>444</v>
      </c>
      <c r="E16" s="602"/>
      <c r="F16" s="602"/>
      <c r="G16" s="602"/>
      <c r="H16" s="602"/>
      <c r="I16" s="602"/>
      <c r="J16" s="603"/>
    </row>
    <row r="17" spans="4:10" ht="12.75">
      <c r="D17" s="601"/>
      <c r="E17" s="602"/>
      <c r="F17" s="602"/>
      <c r="G17" s="602"/>
      <c r="H17" s="602"/>
      <c r="I17" s="602"/>
      <c r="J17" s="603"/>
    </row>
    <row r="18" spans="4:10" ht="12.75">
      <c r="D18" s="601"/>
      <c r="E18" s="602"/>
      <c r="F18" s="602"/>
      <c r="G18" s="602"/>
      <c r="H18" s="602"/>
      <c r="I18" s="602"/>
      <c r="J18" s="603"/>
    </row>
    <row r="19" spans="4:10" ht="12.75">
      <c r="D19" s="601"/>
      <c r="E19" s="602"/>
      <c r="F19" s="602"/>
      <c r="G19" s="602"/>
      <c r="H19" s="602"/>
      <c r="I19" s="602"/>
      <c r="J19" s="603"/>
    </row>
    <row r="20" spans="4:10" ht="12.75">
      <c r="D20" s="601"/>
      <c r="E20" s="602"/>
      <c r="F20" s="602"/>
      <c r="G20" s="602"/>
      <c r="H20" s="602"/>
      <c r="I20" s="602"/>
      <c r="J20" s="603"/>
    </row>
    <row r="21" spans="4:10" ht="13.5" thickBot="1">
      <c r="D21" s="604"/>
      <c r="E21" s="605"/>
      <c r="F21" s="605"/>
      <c r="G21" s="605"/>
      <c r="H21" s="605"/>
      <c r="I21" s="605"/>
      <c r="J21" s="606"/>
    </row>
  </sheetData>
  <mergeCells count="8">
    <mergeCell ref="D2:J3"/>
    <mergeCell ref="D5:J6"/>
    <mergeCell ref="D7:J8"/>
    <mergeCell ref="D9:J10"/>
    <mergeCell ref="D14:J15"/>
    <mergeCell ref="D16:J17"/>
    <mergeCell ref="D18:J19"/>
    <mergeCell ref="D20:J2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T93"/>
  <sheetViews>
    <sheetView rightToLeft="1" workbookViewId="0" topLeftCell="A1">
      <selection activeCell="D96" sqref="D96"/>
    </sheetView>
  </sheetViews>
  <sheetFormatPr defaultColWidth="9.140625" defaultRowHeight="12.75"/>
  <cols>
    <col min="4" max="4" width="13.00390625" style="0" customWidth="1"/>
    <col min="5" max="5" width="16.7109375" style="0" customWidth="1"/>
    <col min="7" max="7" width="12.7109375" style="0" customWidth="1"/>
    <col min="11" max="11" width="12.7109375" style="0" customWidth="1"/>
    <col min="12" max="12" width="10.57421875" style="0" customWidth="1"/>
  </cols>
  <sheetData>
    <row r="1" ht="13.5" thickBot="1"/>
    <row r="2" spans="4:11" ht="12.75">
      <c r="D2" s="609" t="s">
        <v>463</v>
      </c>
      <c r="E2" s="610"/>
      <c r="F2" s="610"/>
      <c r="G2" s="610"/>
      <c r="H2" s="610"/>
      <c r="I2" s="610"/>
      <c r="J2" s="610"/>
      <c r="K2" s="611"/>
    </row>
    <row r="3" spans="4:11" ht="13.5" thickBot="1">
      <c r="D3" s="612"/>
      <c r="E3" s="613"/>
      <c r="F3" s="613"/>
      <c r="G3" s="613"/>
      <c r="H3" s="613"/>
      <c r="I3" s="613"/>
      <c r="J3" s="613"/>
      <c r="K3" s="614"/>
    </row>
    <row r="4" ht="13.5" thickBot="1"/>
    <row r="5" spans="4:11" ht="12.75">
      <c r="D5" s="582" t="s">
        <v>519</v>
      </c>
      <c r="E5" s="583"/>
      <c r="F5" s="583"/>
      <c r="G5" s="583"/>
      <c r="H5" s="583"/>
      <c r="I5" s="583"/>
      <c r="J5" s="583"/>
      <c r="K5" s="584"/>
    </row>
    <row r="6" spans="4:11" ht="12.75">
      <c r="D6" s="585"/>
      <c r="E6" s="586"/>
      <c r="F6" s="586"/>
      <c r="G6" s="586"/>
      <c r="H6" s="586"/>
      <c r="I6" s="586"/>
      <c r="J6" s="586"/>
      <c r="K6" s="587"/>
    </row>
    <row r="7" spans="4:11" ht="12.75">
      <c r="D7" s="585" t="s">
        <v>121</v>
      </c>
      <c r="E7" s="586"/>
      <c r="F7" s="586"/>
      <c r="G7" s="586"/>
      <c r="H7" s="586"/>
      <c r="I7" s="586"/>
      <c r="J7" s="586"/>
      <c r="K7" s="587"/>
    </row>
    <row r="8" spans="4:11" ht="12.75">
      <c r="D8" s="585"/>
      <c r="E8" s="586"/>
      <c r="F8" s="586"/>
      <c r="G8" s="586"/>
      <c r="H8" s="586"/>
      <c r="I8" s="586"/>
      <c r="J8" s="586"/>
      <c r="K8" s="587"/>
    </row>
    <row r="9" spans="4:11" ht="12.75">
      <c r="D9" s="585" t="s">
        <v>520</v>
      </c>
      <c r="E9" s="586"/>
      <c r="F9" s="586"/>
      <c r="G9" s="586"/>
      <c r="H9" s="586"/>
      <c r="I9" s="586"/>
      <c r="J9" s="586"/>
      <c r="K9" s="587"/>
    </row>
    <row r="10" spans="4:11" ht="13.5" thickBot="1">
      <c r="D10" s="588"/>
      <c r="E10" s="589"/>
      <c r="F10" s="589"/>
      <c r="G10" s="589"/>
      <c r="H10" s="589"/>
      <c r="I10" s="589"/>
      <c r="J10" s="589"/>
      <c r="K10" s="550"/>
    </row>
    <row r="12" ht="13.5" thickBot="1"/>
    <row r="13" spans="4:11" ht="20.25">
      <c r="D13" s="622" t="s">
        <v>445</v>
      </c>
      <c r="E13" s="623"/>
      <c r="F13" s="623"/>
      <c r="G13" s="186"/>
      <c r="H13" s="186"/>
      <c r="I13" s="186"/>
      <c r="J13" s="186"/>
      <c r="K13" s="187"/>
    </row>
    <row r="14" spans="4:11" ht="20.25">
      <c r="D14" s="601" t="s">
        <v>446</v>
      </c>
      <c r="E14" s="602"/>
      <c r="F14" s="602"/>
      <c r="G14" s="602"/>
      <c r="H14" s="602"/>
      <c r="I14" s="602"/>
      <c r="J14" s="602"/>
      <c r="K14" s="603"/>
    </row>
    <row r="15" spans="4:11" ht="20.25">
      <c r="D15" s="601" t="s">
        <v>447</v>
      </c>
      <c r="E15" s="602"/>
      <c r="F15" s="602"/>
      <c r="G15" s="602"/>
      <c r="H15" s="602"/>
      <c r="I15" s="602"/>
      <c r="J15" s="602"/>
      <c r="K15" s="603"/>
    </row>
    <row r="16" spans="4:11" ht="20.25">
      <c r="D16" s="601" t="s">
        <v>448</v>
      </c>
      <c r="E16" s="602"/>
      <c r="F16" s="602"/>
      <c r="G16" s="602"/>
      <c r="H16" s="602"/>
      <c r="I16" s="602"/>
      <c r="J16" s="602"/>
      <c r="K16" s="603"/>
    </row>
    <row r="17" spans="4:11" ht="20.25">
      <c r="D17" s="601" t="s">
        <v>449</v>
      </c>
      <c r="E17" s="602"/>
      <c r="F17" s="602"/>
      <c r="G17" s="602"/>
      <c r="H17" s="602"/>
      <c r="I17" s="602"/>
      <c r="J17" s="602"/>
      <c r="K17" s="603"/>
    </row>
    <row r="18" spans="4:11" ht="20.25">
      <c r="D18" s="601" t="s">
        <v>450</v>
      </c>
      <c r="E18" s="602"/>
      <c r="F18" s="602"/>
      <c r="G18" s="602"/>
      <c r="H18" s="602"/>
      <c r="I18" s="602"/>
      <c r="J18" s="602"/>
      <c r="K18" s="603"/>
    </row>
    <row r="19" spans="4:11" ht="20.25">
      <c r="D19" s="188"/>
      <c r="E19" s="189"/>
      <c r="F19" s="189"/>
      <c r="G19" s="189"/>
      <c r="H19" s="189"/>
      <c r="I19" s="189"/>
      <c r="J19" s="189"/>
      <c r="K19" s="190"/>
    </row>
    <row r="20" spans="4:11" ht="21" thickBot="1">
      <c r="D20" s="188"/>
      <c r="E20" s="189"/>
      <c r="F20" s="189"/>
      <c r="G20" s="189"/>
      <c r="H20" s="626" t="s">
        <v>451</v>
      </c>
      <c r="I20" s="626"/>
      <c r="J20" s="626"/>
      <c r="K20" s="190"/>
    </row>
    <row r="21" spans="4:11" ht="20.25">
      <c r="D21" s="625" t="s">
        <v>169</v>
      </c>
      <c r="E21" s="626"/>
      <c r="F21" s="626"/>
      <c r="G21" s="189"/>
      <c r="H21" s="623" t="s">
        <v>452</v>
      </c>
      <c r="I21" s="623"/>
      <c r="J21" s="623"/>
      <c r="K21" s="190"/>
    </row>
    <row r="22" spans="4:11" ht="20.25">
      <c r="D22" s="625" t="s">
        <v>168</v>
      </c>
      <c r="E22" s="626"/>
      <c r="F22" s="626"/>
      <c r="G22" s="189"/>
      <c r="H22" s="626" t="s">
        <v>452</v>
      </c>
      <c r="I22" s="626"/>
      <c r="J22" s="626"/>
      <c r="K22" s="190"/>
    </row>
    <row r="23" spans="4:11" ht="20.25">
      <c r="D23" s="625" t="s">
        <v>167</v>
      </c>
      <c r="E23" s="626"/>
      <c r="F23" s="626"/>
      <c r="G23" s="189"/>
      <c r="H23" s="626" t="s">
        <v>453</v>
      </c>
      <c r="I23" s="626"/>
      <c r="J23" s="626"/>
      <c r="K23" s="190"/>
    </row>
    <row r="24" spans="4:11" ht="20.25">
      <c r="D24" s="625" t="s">
        <v>170</v>
      </c>
      <c r="E24" s="626"/>
      <c r="F24" s="626"/>
      <c r="G24" s="189"/>
      <c r="H24" s="626" t="s">
        <v>453</v>
      </c>
      <c r="I24" s="626"/>
      <c r="J24" s="626"/>
      <c r="K24" s="190"/>
    </row>
    <row r="25" spans="4:11" ht="20.25">
      <c r="D25" s="188"/>
      <c r="E25" s="189"/>
      <c r="F25" s="189"/>
      <c r="G25" s="189"/>
      <c r="H25" s="189"/>
      <c r="I25" s="189"/>
      <c r="J25" s="189"/>
      <c r="K25" s="190"/>
    </row>
    <row r="26" spans="4:11" ht="20.25">
      <c r="D26" s="188"/>
      <c r="E26" s="189"/>
      <c r="F26" s="189"/>
      <c r="G26" s="189"/>
      <c r="H26" s="189"/>
      <c r="I26" s="189"/>
      <c r="J26" s="189"/>
      <c r="K26" s="190"/>
    </row>
    <row r="27" spans="4:11" ht="20.25">
      <c r="D27" s="601"/>
      <c r="E27" s="602"/>
      <c r="F27" s="602"/>
      <c r="G27" s="602"/>
      <c r="H27" s="602"/>
      <c r="I27" s="602"/>
      <c r="J27" s="602"/>
      <c r="K27" s="603"/>
    </row>
    <row r="28" spans="4:11" ht="20.25">
      <c r="D28" s="601"/>
      <c r="E28" s="602"/>
      <c r="F28" s="602"/>
      <c r="G28" s="602"/>
      <c r="H28" s="602"/>
      <c r="I28" s="602"/>
      <c r="J28" s="602"/>
      <c r="K28" s="603"/>
    </row>
    <row r="29" spans="4:11" ht="20.25">
      <c r="D29" s="601"/>
      <c r="E29" s="602"/>
      <c r="F29" s="602"/>
      <c r="G29" s="602"/>
      <c r="H29" s="602"/>
      <c r="I29" s="602"/>
      <c r="J29" s="602"/>
      <c r="K29" s="603"/>
    </row>
    <row r="30" spans="4:11" ht="20.25">
      <c r="D30" s="601"/>
      <c r="E30" s="602"/>
      <c r="F30" s="602"/>
      <c r="G30" s="602"/>
      <c r="H30" s="602"/>
      <c r="I30" s="602"/>
      <c r="J30" s="602"/>
      <c r="K30" s="603"/>
    </row>
    <row r="31" spans="4:11" ht="21" thickBot="1">
      <c r="D31" s="191"/>
      <c r="E31" s="192"/>
      <c r="F31" s="192"/>
      <c r="G31" s="192"/>
      <c r="H31" s="192"/>
      <c r="I31" s="192"/>
      <c r="J31" s="192"/>
      <c r="K31" s="193"/>
    </row>
    <row r="32" spans="4:11" ht="21" thickBot="1">
      <c r="D32" s="44"/>
      <c r="E32" s="44"/>
      <c r="F32" s="44"/>
      <c r="G32" s="44"/>
      <c r="H32" s="44"/>
      <c r="I32" s="44"/>
      <c r="J32" s="44"/>
      <c r="K32" s="44"/>
    </row>
    <row r="33" spans="4:11" ht="20.25">
      <c r="D33" s="607" t="s">
        <v>454</v>
      </c>
      <c r="E33" s="608"/>
      <c r="F33" s="608"/>
      <c r="G33" s="186"/>
      <c r="H33" s="186"/>
      <c r="I33" s="186"/>
      <c r="J33" s="186"/>
      <c r="K33" s="187"/>
    </row>
    <row r="34" spans="4:11" ht="20.25">
      <c r="D34" s="601" t="s">
        <v>455</v>
      </c>
      <c r="E34" s="602"/>
      <c r="F34" s="602"/>
      <c r="G34" s="602"/>
      <c r="H34" s="602"/>
      <c r="I34" s="602"/>
      <c r="J34" s="602"/>
      <c r="K34" s="603"/>
    </row>
    <row r="35" spans="4:11" ht="20.25">
      <c r="D35" s="601" t="s">
        <v>457</v>
      </c>
      <c r="E35" s="602"/>
      <c r="F35" s="602"/>
      <c r="G35" s="602"/>
      <c r="H35" s="602"/>
      <c r="I35" s="602"/>
      <c r="J35" s="602"/>
      <c r="K35" s="603"/>
    </row>
    <row r="36" spans="4:11" ht="20.25">
      <c r="D36" s="601" t="s">
        <v>456</v>
      </c>
      <c r="E36" s="602"/>
      <c r="F36" s="602"/>
      <c r="G36" s="602"/>
      <c r="H36" s="602"/>
      <c r="I36" s="602"/>
      <c r="J36" s="602"/>
      <c r="K36" s="603"/>
    </row>
    <row r="37" spans="4:11" ht="20.25">
      <c r="D37" s="601" t="s">
        <v>458</v>
      </c>
      <c r="E37" s="602"/>
      <c r="F37" s="602"/>
      <c r="G37" s="602"/>
      <c r="H37" s="602"/>
      <c r="I37" s="602"/>
      <c r="J37" s="602"/>
      <c r="K37" s="603"/>
    </row>
    <row r="38" spans="4:11" ht="20.25">
      <c r="D38" s="601" t="s">
        <v>459</v>
      </c>
      <c r="E38" s="602"/>
      <c r="F38" s="602"/>
      <c r="G38" s="602"/>
      <c r="H38" s="602"/>
      <c r="I38" s="602"/>
      <c r="J38" s="602"/>
      <c r="K38" s="603"/>
    </row>
    <row r="39" spans="4:11" ht="20.25">
      <c r="D39" s="601" t="s">
        <v>460</v>
      </c>
      <c r="E39" s="602"/>
      <c r="F39" s="602"/>
      <c r="G39" s="602"/>
      <c r="H39" s="602"/>
      <c r="I39" s="602"/>
      <c r="J39" s="602"/>
      <c r="K39" s="603"/>
    </row>
    <row r="40" spans="4:11" ht="20.25">
      <c r="D40" s="601" t="s">
        <v>461</v>
      </c>
      <c r="E40" s="602"/>
      <c r="F40" s="602"/>
      <c r="G40" s="602"/>
      <c r="H40" s="602"/>
      <c r="I40" s="602"/>
      <c r="J40" s="602"/>
      <c r="K40" s="603"/>
    </row>
    <row r="41" spans="4:11" ht="20.25">
      <c r="D41" s="601" t="s">
        <v>462</v>
      </c>
      <c r="E41" s="602"/>
      <c r="F41" s="602"/>
      <c r="G41" s="602"/>
      <c r="H41" s="602"/>
      <c r="I41" s="602"/>
      <c r="J41" s="602"/>
      <c r="K41" s="603"/>
    </row>
    <row r="42" spans="4:11" ht="21" thickBot="1">
      <c r="D42" s="604"/>
      <c r="E42" s="605"/>
      <c r="F42" s="605"/>
      <c r="G42" s="605"/>
      <c r="H42" s="605"/>
      <c r="I42" s="605"/>
      <c r="J42" s="605"/>
      <c r="K42" s="606"/>
    </row>
    <row r="43" spans="4:11" ht="20.25">
      <c r="D43" s="50"/>
      <c r="E43" s="50"/>
      <c r="F43" s="50"/>
      <c r="G43" s="50"/>
      <c r="H43" s="50"/>
      <c r="I43" s="50"/>
      <c r="J43" s="50"/>
      <c r="K43" s="50"/>
    </row>
    <row r="44" spans="4:11" ht="20.25">
      <c r="D44" s="45"/>
      <c r="E44" s="45"/>
      <c r="F44" s="45"/>
      <c r="G44" s="45"/>
      <c r="H44" s="45"/>
      <c r="I44" s="45"/>
      <c r="J44" s="45"/>
      <c r="K44" s="45"/>
    </row>
    <row r="45" spans="3:20" ht="21" thickBot="1">
      <c r="C45" s="628" t="s">
        <v>464</v>
      </c>
      <c r="D45" s="628"/>
      <c r="E45" s="628"/>
      <c r="F45" s="204"/>
      <c r="G45" s="204"/>
      <c r="H45" s="204"/>
      <c r="I45" s="204"/>
      <c r="J45" s="204"/>
      <c r="K45" s="204"/>
      <c r="L45" s="204"/>
      <c r="M45" s="44"/>
      <c r="N45" s="44"/>
      <c r="O45" s="44"/>
      <c r="P45" s="44"/>
      <c r="Q45" s="44"/>
      <c r="R45" s="44"/>
      <c r="S45" s="44"/>
      <c r="T45" s="44"/>
    </row>
    <row r="46" spans="3:20" ht="20.25" customHeight="1">
      <c r="C46" s="607" t="s">
        <v>465</v>
      </c>
      <c r="D46" s="608"/>
      <c r="E46" s="608"/>
      <c r="F46" s="608"/>
      <c r="G46" s="608"/>
      <c r="H46" s="608"/>
      <c r="I46" s="608"/>
      <c r="J46" s="608"/>
      <c r="K46" s="608"/>
      <c r="L46" s="618"/>
      <c r="M46" s="44"/>
      <c r="N46" s="44"/>
      <c r="O46" s="44"/>
      <c r="P46" s="44"/>
      <c r="Q46" s="44"/>
      <c r="R46" s="44"/>
      <c r="S46" s="44"/>
      <c r="T46" s="44"/>
    </row>
    <row r="47" spans="3:20" ht="20.25" customHeight="1">
      <c r="C47" s="601" t="s">
        <v>466</v>
      </c>
      <c r="D47" s="602"/>
      <c r="E47" s="602"/>
      <c r="F47" s="602"/>
      <c r="G47" s="602"/>
      <c r="H47" s="602"/>
      <c r="I47" s="602"/>
      <c r="J47" s="602"/>
      <c r="K47" s="602"/>
      <c r="L47" s="603"/>
      <c r="M47" s="44"/>
      <c r="N47" s="44"/>
      <c r="O47" s="44"/>
      <c r="P47" s="44"/>
      <c r="Q47" s="44"/>
      <c r="R47" s="44"/>
      <c r="S47" s="44"/>
      <c r="T47" s="44"/>
    </row>
    <row r="48" spans="3:20" ht="20.25" customHeight="1">
      <c r="C48" s="601" t="s">
        <v>467</v>
      </c>
      <c r="D48" s="602"/>
      <c r="E48" s="602"/>
      <c r="F48" s="602"/>
      <c r="G48" s="602"/>
      <c r="H48" s="602"/>
      <c r="I48" s="602"/>
      <c r="J48" s="602"/>
      <c r="K48" s="602"/>
      <c r="L48" s="603"/>
      <c r="M48" s="44"/>
      <c r="N48" s="44"/>
      <c r="O48" s="44"/>
      <c r="P48" s="44"/>
      <c r="Q48" s="44"/>
      <c r="R48" s="44"/>
      <c r="S48" s="44"/>
      <c r="T48" s="44"/>
    </row>
    <row r="49" spans="3:20" ht="20.25" customHeight="1">
      <c r="C49" s="601" t="s">
        <v>468</v>
      </c>
      <c r="D49" s="602"/>
      <c r="E49" s="602"/>
      <c r="F49" s="602"/>
      <c r="G49" s="602"/>
      <c r="H49" s="602"/>
      <c r="I49" s="602"/>
      <c r="J49" s="602"/>
      <c r="K49" s="602"/>
      <c r="L49" s="603"/>
      <c r="M49" s="44"/>
      <c r="N49" s="44"/>
      <c r="O49" s="44"/>
      <c r="P49" s="44"/>
      <c r="Q49" s="44"/>
      <c r="R49" s="44"/>
      <c r="S49" s="44"/>
      <c r="T49" s="44"/>
    </row>
    <row r="50" spans="3:20" ht="20.25" customHeight="1">
      <c r="C50" s="601" t="s">
        <v>469</v>
      </c>
      <c r="D50" s="602"/>
      <c r="E50" s="602"/>
      <c r="F50" s="602"/>
      <c r="G50" s="602"/>
      <c r="H50" s="602"/>
      <c r="I50" s="602"/>
      <c r="J50" s="602"/>
      <c r="K50" s="602"/>
      <c r="L50" s="603"/>
      <c r="M50" s="44"/>
      <c r="N50" s="44"/>
      <c r="O50" s="44"/>
      <c r="P50" s="44"/>
      <c r="Q50" s="44"/>
      <c r="R50" s="44"/>
      <c r="S50" s="44"/>
      <c r="T50" s="44"/>
    </row>
    <row r="51" spans="3:20" ht="20.25" customHeight="1">
      <c r="C51" s="601" t="s">
        <v>470</v>
      </c>
      <c r="D51" s="602"/>
      <c r="E51" s="602"/>
      <c r="F51" s="602"/>
      <c r="G51" s="602"/>
      <c r="H51" s="602"/>
      <c r="I51" s="602"/>
      <c r="J51" s="602"/>
      <c r="K51" s="602"/>
      <c r="L51" s="603"/>
      <c r="M51" s="44"/>
      <c r="N51" s="44"/>
      <c r="O51" s="44"/>
      <c r="P51" s="44"/>
      <c r="Q51" s="44"/>
      <c r="R51" s="44"/>
      <c r="S51" s="44"/>
      <c r="T51" s="44"/>
    </row>
    <row r="52" spans="3:20" ht="20.25" customHeight="1" thickBot="1">
      <c r="C52" s="604" t="s">
        <v>471</v>
      </c>
      <c r="D52" s="605"/>
      <c r="E52" s="605"/>
      <c r="F52" s="605"/>
      <c r="G52" s="605"/>
      <c r="H52" s="605"/>
      <c r="I52" s="605"/>
      <c r="J52" s="605"/>
      <c r="K52" s="605"/>
      <c r="L52" s="606"/>
      <c r="M52" s="44"/>
      <c r="N52" s="44"/>
      <c r="O52" s="44"/>
      <c r="P52" s="44"/>
      <c r="Q52" s="44"/>
      <c r="R52" s="44"/>
      <c r="S52" s="44"/>
      <c r="T52" s="44"/>
    </row>
    <row r="53" spans="3:20" ht="20.25" customHeight="1" thickBot="1">
      <c r="C53" s="616"/>
      <c r="D53" s="616"/>
      <c r="E53" s="616"/>
      <c r="F53" s="616"/>
      <c r="G53" s="616"/>
      <c r="H53" s="616"/>
      <c r="I53" s="616"/>
      <c r="J53" s="616"/>
      <c r="K53" s="616"/>
      <c r="L53" s="616"/>
      <c r="M53" s="44"/>
      <c r="N53" s="44"/>
      <c r="O53" s="44"/>
      <c r="P53" s="44"/>
      <c r="Q53" s="44"/>
      <c r="R53" s="44"/>
      <c r="S53" s="44"/>
      <c r="T53" s="44"/>
    </row>
    <row r="54" spans="3:20" ht="20.25" customHeight="1">
      <c r="C54" s="607" t="s">
        <v>472</v>
      </c>
      <c r="D54" s="608"/>
      <c r="E54" s="608"/>
      <c r="F54" s="608"/>
      <c r="G54" s="608"/>
      <c r="H54" s="608"/>
      <c r="I54" s="608"/>
      <c r="J54" s="608"/>
      <c r="K54" s="608"/>
      <c r="L54" s="618"/>
      <c r="M54" s="44"/>
      <c r="N54" s="44"/>
      <c r="O54" s="44"/>
      <c r="P54" s="44"/>
      <c r="Q54" s="44"/>
      <c r="R54" s="44"/>
      <c r="S54" s="44"/>
      <c r="T54" s="44"/>
    </row>
    <row r="55" spans="3:20" ht="20.25" customHeight="1" thickBot="1">
      <c r="C55" s="604" t="s">
        <v>473</v>
      </c>
      <c r="D55" s="605"/>
      <c r="E55" s="605"/>
      <c r="F55" s="605"/>
      <c r="G55" s="605"/>
      <c r="H55" s="605"/>
      <c r="I55" s="605"/>
      <c r="J55" s="605"/>
      <c r="K55" s="605"/>
      <c r="L55" s="606"/>
      <c r="M55" s="44"/>
      <c r="N55" s="44"/>
      <c r="O55" s="44"/>
      <c r="P55" s="44"/>
      <c r="Q55" s="44"/>
      <c r="R55" s="44"/>
      <c r="S55" s="44"/>
      <c r="T55" s="44"/>
    </row>
    <row r="56" spans="3:20" ht="20.25" customHeight="1"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44"/>
      <c r="N56" s="44"/>
      <c r="O56" s="44"/>
      <c r="P56" s="44"/>
      <c r="Q56" s="44"/>
      <c r="R56" s="44"/>
      <c r="S56" s="44"/>
      <c r="T56" s="44"/>
    </row>
    <row r="57" spans="3:20" ht="21" thickBot="1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3:20" ht="20.25">
      <c r="C58" s="622" t="s">
        <v>474</v>
      </c>
      <c r="D58" s="623"/>
      <c r="E58" s="623"/>
      <c r="F58" s="623"/>
      <c r="G58" s="623"/>
      <c r="H58" s="623"/>
      <c r="I58" s="623"/>
      <c r="J58" s="623"/>
      <c r="K58" s="623"/>
      <c r="L58" s="624"/>
      <c r="M58" s="44"/>
      <c r="N58" s="44"/>
      <c r="O58" s="44"/>
      <c r="P58" s="44"/>
      <c r="Q58" s="44"/>
      <c r="R58" s="44"/>
      <c r="S58" s="44"/>
      <c r="T58" s="44"/>
    </row>
    <row r="59" spans="3:20" ht="20.25">
      <c r="C59" s="625" t="s">
        <v>475</v>
      </c>
      <c r="D59" s="626"/>
      <c r="E59" s="626"/>
      <c r="F59" s="626"/>
      <c r="G59" s="626"/>
      <c r="H59" s="626"/>
      <c r="I59" s="626"/>
      <c r="J59" s="626"/>
      <c r="K59" s="626"/>
      <c r="L59" s="627"/>
      <c r="M59" s="44"/>
      <c r="N59" s="44"/>
      <c r="O59" s="44"/>
      <c r="P59" s="44"/>
      <c r="Q59" s="44"/>
      <c r="R59" s="44"/>
      <c r="S59" s="44"/>
      <c r="T59" s="44"/>
    </row>
    <row r="60" spans="3:20" ht="20.25">
      <c r="C60" s="601" t="s">
        <v>476</v>
      </c>
      <c r="D60" s="602"/>
      <c r="E60" s="602"/>
      <c r="F60" s="602"/>
      <c r="G60" s="602"/>
      <c r="H60" s="602"/>
      <c r="I60" s="602"/>
      <c r="J60" s="602"/>
      <c r="K60" s="602"/>
      <c r="L60" s="603"/>
      <c r="M60" s="44"/>
      <c r="N60" s="44"/>
      <c r="O60" s="44"/>
      <c r="P60" s="44"/>
      <c r="Q60" s="44"/>
      <c r="R60" s="44"/>
      <c r="S60" s="44"/>
      <c r="T60" s="44"/>
    </row>
    <row r="61" spans="3:20" ht="20.25">
      <c r="C61" s="188"/>
      <c r="D61" s="189"/>
      <c r="E61" s="189"/>
      <c r="F61" s="189"/>
      <c r="G61" s="189"/>
      <c r="H61" s="189"/>
      <c r="I61" s="189"/>
      <c r="J61" s="189"/>
      <c r="K61" s="189"/>
      <c r="L61" s="190"/>
      <c r="M61" s="44"/>
      <c r="N61" s="44"/>
      <c r="O61" s="44"/>
      <c r="P61" s="44"/>
      <c r="Q61" s="44"/>
      <c r="R61" s="44"/>
      <c r="S61" s="44"/>
      <c r="T61" s="44"/>
    </row>
    <row r="62" spans="3:20" ht="20.25">
      <c r="C62" s="188"/>
      <c r="D62" s="189"/>
      <c r="E62" s="189"/>
      <c r="F62" s="189"/>
      <c r="G62" s="189"/>
      <c r="H62" s="189"/>
      <c r="I62" s="189"/>
      <c r="J62" s="189"/>
      <c r="K62" s="189"/>
      <c r="L62" s="190"/>
      <c r="M62" s="44"/>
      <c r="N62" s="44"/>
      <c r="O62" s="44"/>
      <c r="P62" s="44"/>
      <c r="Q62" s="44"/>
      <c r="R62" s="44"/>
      <c r="S62" s="44"/>
      <c r="T62" s="44"/>
    </row>
    <row r="63" spans="3:12" s="58" customFormat="1" ht="18">
      <c r="C63" s="629" t="s">
        <v>477</v>
      </c>
      <c r="D63" s="630"/>
      <c r="E63" s="207"/>
      <c r="F63" s="630" t="s">
        <v>478</v>
      </c>
      <c r="G63" s="630"/>
      <c r="H63" s="207"/>
      <c r="I63" s="630" t="s">
        <v>479</v>
      </c>
      <c r="J63" s="630"/>
      <c r="K63" s="207"/>
      <c r="L63" s="208"/>
    </row>
    <row r="64" spans="3:12" s="19" customFormat="1" ht="18">
      <c r="C64" s="620" t="s">
        <v>193</v>
      </c>
      <c r="D64" s="619"/>
      <c r="E64" s="210"/>
      <c r="F64" s="619" t="s">
        <v>488</v>
      </c>
      <c r="G64" s="619"/>
      <c r="H64" s="210"/>
      <c r="I64" s="619" t="s">
        <v>480</v>
      </c>
      <c r="J64" s="619"/>
      <c r="K64" s="210"/>
      <c r="L64" s="211"/>
    </row>
    <row r="65" spans="3:12" s="19" customFormat="1" ht="18">
      <c r="C65" s="620" t="s">
        <v>489</v>
      </c>
      <c r="D65" s="619"/>
      <c r="E65" s="210"/>
      <c r="F65" s="619" t="s">
        <v>487</v>
      </c>
      <c r="G65" s="619"/>
      <c r="H65" s="210"/>
      <c r="I65" s="619" t="s">
        <v>481</v>
      </c>
      <c r="J65" s="619"/>
      <c r="K65" s="210"/>
      <c r="L65" s="211"/>
    </row>
    <row r="66" spans="3:12" s="19" customFormat="1" ht="18">
      <c r="C66" s="620" t="s">
        <v>490</v>
      </c>
      <c r="D66" s="619"/>
      <c r="E66" s="210"/>
      <c r="F66" s="619" t="s">
        <v>486</v>
      </c>
      <c r="G66" s="619"/>
      <c r="H66" s="210"/>
      <c r="I66" s="619" t="s">
        <v>481</v>
      </c>
      <c r="J66" s="619"/>
      <c r="K66" s="210"/>
      <c r="L66" s="211"/>
    </row>
    <row r="67" spans="3:12" s="19" customFormat="1" ht="18">
      <c r="C67" s="620" t="s">
        <v>196</v>
      </c>
      <c r="D67" s="619"/>
      <c r="E67" s="210"/>
      <c r="F67" s="619" t="s">
        <v>485</v>
      </c>
      <c r="G67" s="619"/>
      <c r="H67" s="210"/>
      <c r="I67" s="619" t="s">
        <v>482</v>
      </c>
      <c r="J67" s="619"/>
      <c r="K67" s="210"/>
      <c r="L67" s="211"/>
    </row>
    <row r="68" spans="3:12" s="19" customFormat="1" ht="18">
      <c r="C68" s="620" t="s">
        <v>491</v>
      </c>
      <c r="D68" s="619"/>
      <c r="E68" s="210"/>
      <c r="F68" s="619" t="s">
        <v>484</v>
      </c>
      <c r="G68" s="619"/>
      <c r="H68" s="210"/>
      <c r="I68" s="619" t="s">
        <v>482</v>
      </c>
      <c r="J68" s="619"/>
      <c r="K68" s="210"/>
      <c r="L68" s="211"/>
    </row>
    <row r="69" spans="3:12" s="19" customFormat="1" ht="18">
      <c r="C69" s="620" t="s">
        <v>198</v>
      </c>
      <c r="D69" s="619"/>
      <c r="E69" s="210"/>
      <c r="F69" s="619" t="s">
        <v>483</v>
      </c>
      <c r="G69" s="619"/>
      <c r="H69" s="210"/>
      <c r="I69" s="619" t="s">
        <v>480</v>
      </c>
      <c r="J69" s="619"/>
      <c r="K69" s="210"/>
      <c r="L69" s="211"/>
    </row>
    <row r="70" spans="3:12" s="19" customFormat="1" ht="18">
      <c r="C70" s="209"/>
      <c r="D70" s="210"/>
      <c r="E70" s="210"/>
      <c r="F70" s="210"/>
      <c r="G70" s="210"/>
      <c r="H70" s="210"/>
      <c r="I70" s="210"/>
      <c r="J70" s="210"/>
      <c r="K70" s="210"/>
      <c r="L70" s="211"/>
    </row>
    <row r="71" spans="3:20" ht="20.25">
      <c r="C71" s="188"/>
      <c r="D71" s="189"/>
      <c r="E71" s="189"/>
      <c r="F71" s="189"/>
      <c r="G71" s="189"/>
      <c r="H71" s="189"/>
      <c r="I71" s="189"/>
      <c r="J71" s="189"/>
      <c r="K71" s="189"/>
      <c r="L71" s="190"/>
      <c r="M71" s="44"/>
      <c r="N71" s="44"/>
      <c r="O71" s="44"/>
      <c r="P71" s="44"/>
      <c r="Q71" s="44"/>
      <c r="R71" s="44"/>
      <c r="S71" s="44"/>
      <c r="T71" s="44"/>
    </row>
    <row r="72" spans="3:20" ht="20.25">
      <c r="C72" s="601" t="s">
        <v>492</v>
      </c>
      <c r="D72" s="602"/>
      <c r="E72" s="602"/>
      <c r="F72" s="602"/>
      <c r="G72" s="602"/>
      <c r="H72" s="602"/>
      <c r="I72" s="602"/>
      <c r="J72" s="602"/>
      <c r="K72" s="602"/>
      <c r="L72" s="603"/>
      <c r="M72" s="44"/>
      <c r="N72" s="44"/>
      <c r="O72" s="44"/>
      <c r="P72" s="44"/>
      <c r="Q72" s="44"/>
      <c r="R72" s="44"/>
      <c r="S72" s="44"/>
      <c r="T72" s="44"/>
    </row>
    <row r="73" spans="3:20" ht="20.25">
      <c r="C73" s="601" t="s">
        <v>493</v>
      </c>
      <c r="D73" s="602"/>
      <c r="E73" s="602"/>
      <c r="F73" s="602"/>
      <c r="G73" s="602"/>
      <c r="H73" s="602"/>
      <c r="I73" s="602"/>
      <c r="J73" s="602"/>
      <c r="K73" s="602"/>
      <c r="L73" s="603"/>
      <c r="M73" s="44"/>
      <c r="N73" s="44"/>
      <c r="O73" s="44"/>
      <c r="P73" s="44"/>
      <c r="Q73" s="44"/>
      <c r="R73" s="44"/>
      <c r="S73" s="44"/>
      <c r="T73" s="44"/>
    </row>
    <row r="74" spans="3:20" ht="20.25">
      <c r="C74" s="601" t="s">
        <v>494</v>
      </c>
      <c r="D74" s="602"/>
      <c r="E74" s="602"/>
      <c r="F74" s="602"/>
      <c r="G74" s="602"/>
      <c r="H74" s="602"/>
      <c r="I74" s="602"/>
      <c r="J74" s="602"/>
      <c r="K74" s="602"/>
      <c r="L74" s="603"/>
      <c r="M74" s="44"/>
      <c r="N74" s="44"/>
      <c r="O74" s="44"/>
      <c r="P74" s="44"/>
      <c r="Q74" s="44"/>
      <c r="R74" s="44"/>
      <c r="S74" s="44"/>
      <c r="T74" s="44"/>
    </row>
    <row r="75" spans="3:20" ht="20.25">
      <c r="C75" s="601" t="s">
        <v>495</v>
      </c>
      <c r="D75" s="602"/>
      <c r="E75" s="602"/>
      <c r="F75" s="602"/>
      <c r="G75" s="602"/>
      <c r="H75" s="602"/>
      <c r="I75" s="602"/>
      <c r="J75" s="602"/>
      <c r="K75" s="602"/>
      <c r="L75" s="603"/>
      <c r="M75" s="44"/>
      <c r="N75" s="44"/>
      <c r="O75" s="44"/>
      <c r="P75" s="44"/>
      <c r="Q75" s="44"/>
      <c r="R75" s="44"/>
      <c r="S75" s="44"/>
      <c r="T75" s="44"/>
    </row>
    <row r="76" spans="3:20" ht="21" thickBot="1">
      <c r="C76" s="604"/>
      <c r="D76" s="605"/>
      <c r="E76" s="605"/>
      <c r="F76" s="605"/>
      <c r="G76" s="605"/>
      <c r="H76" s="605"/>
      <c r="I76" s="605"/>
      <c r="J76" s="605"/>
      <c r="K76" s="605"/>
      <c r="L76" s="606"/>
      <c r="M76" s="44"/>
      <c r="N76" s="44"/>
      <c r="O76" s="44"/>
      <c r="P76" s="44"/>
      <c r="Q76" s="44"/>
      <c r="R76" s="44"/>
      <c r="S76" s="44"/>
      <c r="T76" s="44"/>
    </row>
    <row r="77" spans="3:20" ht="21" thickBot="1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3:20" ht="20.25">
      <c r="C78" s="607" t="s">
        <v>496</v>
      </c>
      <c r="D78" s="608"/>
      <c r="E78" s="186"/>
      <c r="F78" s="186"/>
      <c r="G78" s="186"/>
      <c r="H78" s="186"/>
      <c r="I78" s="186"/>
      <c r="J78" s="186"/>
      <c r="K78" s="186"/>
      <c r="L78" s="187"/>
      <c r="M78" s="44"/>
      <c r="N78" s="44"/>
      <c r="O78" s="44"/>
      <c r="P78" s="44"/>
      <c r="Q78" s="44"/>
      <c r="R78" s="44"/>
      <c r="S78" s="44"/>
      <c r="T78" s="44"/>
    </row>
    <row r="79" spans="3:20" ht="20.25">
      <c r="C79" s="601" t="s">
        <v>497</v>
      </c>
      <c r="D79" s="602"/>
      <c r="E79" s="602"/>
      <c r="F79" s="602"/>
      <c r="G79" s="602"/>
      <c r="H79" s="602"/>
      <c r="I79" s="602"/>
      <c r="J79" s="602"/>
      <c r="K79" s="602"/>
      <c r="L79" s="603"/>
      <c r="M79" s="44"/>
      <c r="N79" s="44"/>
      <c r="O79" s="44"/>
      <c r="P79" s="44"/>
      <c r="Q79" s="44"/>
      <c r="R79" s="44"/>
      <c r="S79" s="44"/>
      <c r="T79" s="44"/>
    </row>
    <row r="80" spans="3:20" ht="21" thickBot="1">
      <c r="C80" s="604" t="s">
        <v>498</v>
      </c>
      <c r="D80" s="605"/>
      <c r="E80" s="605"/>
      <c r="F80" s="605"/>
      <c r="G80" s="605"/>
      <c r="H80" s="605"/>
      <c r="I80" s="605"/>
      <c r="J80" s="605"/>
      <c r="K80" s="605"/>
      <c r="L80" s="606"/>
      <c r="M80" s="44"/>
      <c r="N80" s="44"/>
      <c r="O80" s="44"/>
      <c r="P80" s="44"/>
      <c r="Q80" s="44"/>
      <c r="R80" s="44"/>
      <c r="S80" s="44"/>
      <c r="T80" s="44"/>
    </row>
    <row r="81" spans="3:20" ht="2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3:20" ht="21" thickBot="1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3:20" ht="20.25">
      <c r="C83" s="607" t="s">
        <v>499</v>
      </c>
      <c r="D83" s="608"/>
      <c r="E83" s="195"/>
      <c r="F83" s="195"/>
      <c r="G83" s="186"/>
      <c r="H83" s="186"/>
      <c r="I83" s="186"/>
      <c r="J83" s="186"/>
      <c r="K83" s="186"/>
      <c r="L83" s="187"/>
      <c r="M83" s="44"/>
      <c r="N83" s="44"/>
      <c r="O83" s="44"/>
      <c r="P83" s="44"/>
      <c r="Q83" s="44"/>
      <c r="R83" s="44"/>
      <c r="S83" s="44"/>
      <c r="T83" s="44"/>
    </row>
    <row r="84" spans="3:20" ht="20.25">
      <c r="C84" s="601" t="s">
        <v>500</v>
      </c>
      <c r="D84" s="602"/>
      <c r="E84" s="602"/>
      <c r="F84" s="602"/>
      <c r="G84" s="602"/>
      <c r="H84" s="602"/>
      <c r="I84" s="602"/>
      <c r="J84" s="602"/>
      <c r="K84" s="602"/>
      <c r="L84" s="603"/>
      <c r="M84" s="44"/>
      <c r="N84" s="44"/>
      <c r="O84" s="44"/>
      <c r="P84" s="44"/>
      <c r="Q84" s="44"/>
      <c r="R84" s="44"/>
      <c r="S84" s="44"/>
      <c r="T84" s="44"/>
    </row>
    <row r="85" spans="3:20" ht="20.25">
      <c r="C85" s="601" t="s">
        <v>501</v>
      </c>
      <c r="D85" s="602"/>
      <c r="E85" s="602"/>
      <c r="F85" s="602"/>
      <c r="G85" s="602"/>
      <c r="H85" s="602"/>
      <c r="I85" s="602"/>
      <c r="J85" s="602"/>
      <c r="K85" s="602"/>
      <c r="L85" s="603"/>
      <c r="M85" s="44"/>
      <c r="N85" s="44"/>
      <c r="O85" s="44"/>
      <c r="P85" s="44"/>
      <c r="Q85" s="44"/>
      <c r="R85" s="44"/>
      <c r="S85" s="44"/>
      <c r="T85" s="44"/>
    </row>
    <row r="86" spans="3:20" ht="20.25">
      <c r="C86" s="601" t="s">
        <v>502</v>
      </c>
      <c r="D86" s="602"/>
      <c r="E86" s="602"/>
      <c r="F86" s="602"/>
      <c r="G86" s="602"/>
      <c r="H86" s="602"/>
      <c r="I86" s="602"/>
      <c r="J86" s="602"/>
      <c r="K86" s="602"/>
      <c r="L86" s="603"/>
      <c r="M86" s="44"/>
      <c r="N86" s="44"/>
      <c r="O86" s="44"/>
      <c r="P86" s="44"/>
      <c r="Q86" s="44"/>
      <c r="R86" s="44"/>
      <c r="S86" s="44"/>
      <c r="T86" s="44"/>
    </row>
    <row r="87" spans="3:20" ht="21" thickBot="1">
      <c r="C87" s="604" t="s">
        <v>503</v>
      </c>
      <c r="D87" s="605"/>
      <c r="E87" s="605"/>
      <c r="F87" s="605"/>
      <c r="G87" s="605"/>
      <c r="H87" s="605"/>
      <c r="I87" s="605"/>
      <c r="J87" s="605"/>
      <c r="K87" s="605"/>
      <c r="L87" s="606"/>
      <c r="M87" s="44"/>
      <c r="N87" s="44"/>
      <c r="O87" s="44"/>
      <c r="P87" s="44"/>
      <c r="Q87" s="44"/>
      <c r="R87" s="44"/>
      <c r="S87" s="44"/>
      <c r="T87" s="44"/>
    </row>
    <row r="88" spans="4:11" ht="13.5" thickBot="1">
      <c r="D88" s="41"/>
      <c r="E88" s="41"/>
      <c r="F88" s="41"/>
      <c r="G88" s="41"/>
      <c r="H88" s="41"/>
      <c r="I88" s="41"/>
      <c r="J88" s="41"/>
      <c r="K88" s="41"/>
    </row>
    <row r="89" spans="3:12" ht="20.25">
      <c r="C89" s="607" t="s">
        <v>504</v>
      </c>
      <c r="D89" s="608"/>
      <c r="E89" s="608"/>
      <c r="F89" s="186"/>
      <c r="G89" s="186"/>
      <c r="H89" s="186"/>
      <c r="I89" s="186"/>
      <c r="J89" s="186"/>
      <c r="K89" s="186"/>
      <c r="L89" s="187"/>
    </row>
    <row r="90" spans="3:12" ht="20.25">
      <c r="C90" s="601" t="s">
        <v>505</v>
      </c>
      <c r="D90" s="602"/>
      <c r="E90" s="602"/>
      <c r="F90" s="602"/>
      <c r="G90" s="602"/>
      <c r="H90" s="602"/>
      <c r="I90" s="602"/>
      <c r="J90" s="602"/>
      <c r="K90" s="602"/>
      <c r="L90" s="603"/>
    </row>
    <row r="91" spans="3:12" ht="21" thickBot="1">
      <c r="C91" s="604" t="s">
        <v>506</v>
      </c>
      <c r="D91" s="605"/>
      <c r="E91" s="605"/>
      <c r="F91" s="605"/>
      <c r="G91" s="605"/>
      <c r="H91" s="605"/>
      <c r="I91" s="605"/>
      <c r="J91" s="605"/>
      <c r="K91" s="605"/>
      <c r="L91" s="606"/>
    </row>
    <row r="92" spans="4:11" ht="12.75">
      <c r="D92" s="41"/>
      <c r="E92" s="41"/>
      <c r="F92" s="41"/>
      <c r="G92" s="41"/>
      <c r="H92" s="41"/>
      <c r="I92" s="41"/>
      <c r="J92" s="41"/>
      <c r="K92" s="41"/>
    </row>
    <row r="93" spans="4:11" ht="12.75">
      <c r="D93" s="41"/>
      <c r="E93" s="41"/>
      <c r="F93" s="41"/>
      <c r="G93" s="41"/>
      <c r="H93" s="41"/>
      <c r="I93" s="41"/>
      <c r="J93" s="41"/>
      <c r="K93" s="41"/>
    </row>
  </sheetData>
  <mergeCells count="85">
    <mergeCell ref="C68:D68"/>
    <mergeCell ref="I68:J68"/>
    <mergeCell ref="D2:K3"/>
    <mergeCell ref="D5:K6"/>
    <mergeCell ref="D7:K8"/>
    <mergeCell ref="D9:K10"/>
    <mergeCell ref="H23:J23"/>
    <mergeCell ref="H24:J24"/>
    <mergeCell ref="D14:K14"/>
    <mergeCell ref="D15:K15"/>
    <mergeCell ref="D16:K16"/>
    <mergeCell ref="D21:F21"/>
    <mergeCell ref="H20:J20"/>
    <mergeCell ref="H21:J21"/>
    <mergeCell ref="H22:J22"/>
    <mergeCell ref="D29:K29"/>
    <mergeCell ref="D30:K30"/>
    <mergeCell ref="D13:F13"/>
    <mergeCell ref="D23:F23"/>
    <mergeCell ref="D22:F22"/>
    <mergeCell ref="D24:F24"/>
    <mergeCell ref="D17:K17"/>
    <mergeCell ref="D18:K18"/>
    <mergeCell ref="D27:K27"/>
    <mergeCell ref="D28:K28"/>
    <mergeCell ref="D33:F33"/>
    <mergeCell ref="D34:K34"/>
    <mergeCell ref="D35:K35"/>
    <mergeCell ref="D36:K36"/>
    <mergeCell ref="D37:K37"/>
    <mergeCell ref="D38:K38"/>
    <mergeCell ref="D39:K39"/>
    <mergeCell ref="D40:K40"/>
    <mergeCell ref="C66:D66"/>
    <mergeCell ref="C67:D67"/>
    <mergeCell ref="F66:G66"/>
    <mergeCell ref="I66:J66"/>
    <mergeCell ref="I67:J67"/>
    <mergeCell ref="I64:J64"/>
    <mergeCell ref="I65:J65"/>
    <mergeCell ref="D41:K41"/>
    <mergeCell ref="D42:K42"/>
    <mergeCell ref="C49:L49"/>
    <mergeCell ref="C50:L50"/>
    <mergeCell ref="C60:L60"/>
    <mergeCell ref="C63:D63"/>
    <mergeCell ref="F63:G63"/>
    <mergeCell ref="I63:J63"/>
    <mergeCell ref="C51:L51"/>
    <mergeCell ref="C52:L52"/>
    <mergeCell ref="C53:L53"/>
    <mergeCell ref="C54:L54"/>
    <mergeCell ref="C45:E45"/>
    <mergeCell ref="C47:L47"/>
    <mergeCell ref="C46:L46"/>
    <mergeCell ref="C48:L48"/>
    <mergeCell ref="F68:G68"/>
    <mergeCell ref="F67:G67"/>
    <mergeCell ref="C55:L55"/>
    <mergeCell ref="C56:L56"/>
    <mergeCell ref="C58:L58"/>
    <mergeCell ref="C59:L59"/>
    <mergeCell ref="C64:D64"/>
    <mergeCell ref="C65:D65"/>
    <mergeCell ref="F65:G65"/>
    <mergeCell ref="F64:G64"/>
    <mergeCell ref="I69:J69"/>
    <mergeCell ref="C72:L72"/>
    <mergeCell ref="C73:L73"/>
    <mergeCell ref="C74:L74"/>
    <mergeCell ref="C69:D69"/>
    <mergeCell ref="F69:G69"/>
    <mergeCell ref="C75:L75"/>
    <mergeCell ref="C76:L76"/>
    <mergeCell ref="C78:D78"/>
    <mergeCell ref="C79:L79"/>
    <mergeCell ref="C80:L80"/>
    <mergeCell ref="C83:D83"/>
    <mergeCell ref="C84:L84"/>
    <mergeCell ref="C85:L85"/>
    <mergeCell ref="C86:L86"/>
    <mergeCell ref="C89:E89"/>
    <mergeCell ref="C90:L90"/>
    <mergeCell ref="C91:L91"/>
    <mergeCell ref="C87:L8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Dear User!</dc:creator>
  <cp:keywords/>
  <dc:description/>
  <cp:lastModifiedBy>Dear User!</cp:lastModifiedBy>
  <cp:lastPrinted>2007-12-28T09:26:39Z</cp:lastPrinted>
  <dcterms:created xsi:type="dcterms:W3CDTF">2007-12-24T04:02:30Z</dcterms:created>
  <dcterms:modified xsi:type="dcterms:W3CDTF">2008-01-06T13:58:23Z</dcterms:modified>
  <cp:category/>
  <cp:version/>
  <cp:contentType/>
  <cp:contentStatus/>
</cp:coreProperties>
</file>